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7000\_INTERNI\Chomutov\000385_Pisecna_Zahradni_Brezenecka\DPS\MTV3_Kamená_Zahradní\F_DOK_CAST\06_NAKLADY\24-10-22\"/>
    </mc:Choice>
  </mc:AlternateContent>
  <bookViews>
    <workbookView xWindow="0" yWindow="0" windowWidth="0" windowHeight="0"/>
  </bookViews>
  <sheets>
    <sheet name="Rekapitulace stavby" sheetId="1" r:id="rId1"/>
    <sheet name="SO650 - Trakční trolejové..." sheetId="2" r:id="rId2"/>
    <sheet name="F04 - DIO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'SO650 - Trakční trolejové...'!$C$138:$L$462</definedName>
    <definedName name="_xlnm.Print_Area" localSheetId="1">'SO650 - Trakční trolejové...'!$C$4:$K$76,'SO650 - Trakční trolejové...'!$C$82:$K$120,'SO650 - Trakční trolejové...'!$C$126:$L$462</definedName>
    <definedName name="_xlnm.Print_Titles" localSheetId="1">'SO650 - Trakční trolejové...'!$138:$138</definedName>
    <definedName name="_xlnm._FilterDatabase" localSheetId="2" hidden="1">'F04 - DIO'!$C$128:$L$143</definedName>
    <definedName name="_xlnm.Print_Area" localSheetId="2">'F04 - DIO'!$C$4:$K$76,'F04 - DIO'!$C$82:$K$110,'F04 - DIO'!$C$116:$L$143</definedName>
    <definedName name="_xlnm.Print_Titles" localSheetId="2">'F04 - DIO'!$128:$128</definedName>
  </definedNames>
  <calcPr/>
</workbook>
</file>

<file path=xl/calcChain.xml><?xml version="1.0" encoding="utf-8"?>
<calcChain xmlns="http://schemas.openxmlformats.org/spreadsheetml/2006/main">
  <c i="3" l="1" r="K130"/>
  <c r="K41"/>
  <c r="K40"/>
  <c i="1" r="BA96"/>
  <c i="3" r="K39"/>
  <c i="1" r="AZ96"/>
  <c i="3"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2"/>
  <c r="BH132"/>
  <c r="BG132"/>
  <c r="BF132"/>
  <c r="X132"/>
  <c r="V132"/>
  <c r="T132"/>
  <c r="P132"/>
  <c r="K97"/>
  <c r="J97"/>
  <c r="I97"/>
  <c r="F123"/>
  <c r="E121"/>
  <c r="BI108"/>
  <c r="BH108"/>
  <c r="BG108"/>
  <c r="BF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F89"/>
  <c r="E87"/>
  <c r="J24"/>
  <c r="E24"/>
  <c r="J92"/>
  <c r="J23"/>
  <c r="J21"/>
  <c r="E21"/>
  <c r="J125"/>
  <c r="J20"/>
  <c r="J18"/>
  <c r="E18"/>
  <c r="F126"/>
  <c r="J17"/>
  <c r="J15"/>
  <c r="E15"/>
  <c r="F125"/>
  <c r="J14"/>
  <c r="J12"/>
  <c r="J89"/>
  <c r="E7"/>
  <c r="E85"/>
  <c i="2" r="K41"/>
  <c r="K40"/>
  <c i="1" r="BA95"/>
  <c i="2" r="K39"/>
  <c i="1" r="AZ95"/>
  <c i="2" r="BI462"/>
  <c r="BH462"/>
  <c r="BG462"/>
  <c r="BF462"/>
  <c r="X462"/>
  <c r="V462"/>
  <c r="T462"/>
  <c r="P462"/>
  <c r="BI461"/>
  <c r="BH461"/>
  <c r="BG461"/>
  <c r="BF461"/>
  <c r="X461"/>
  <c r="V461"/>
  <c r="T461"/>
  <c r="P461"/>
  <c r="BI460"/>
  <c r="BH460"/>
  <c r="BG460"/>
  <c r="BF460"/>
  <c r="X460"/>
  <c r="V460"/>
  <c r="T460"/>
  <c r="P460"/>
  <c r="BI458"/>
  <c r="BH458"/>
  <c r="BG458"/>
  <c r="BF458"/>
  <c r="X458"/>
  <c r="V458"/>
  <c r="T458"/>
  <c r="P458"/>
  <c r="BI456"/>
  <c r="BH456"/>
  <c r="BG456"/>
  <c r="BF456"/>
  <c r="X456"/>
  <c r="V456"/>
  <c r="T456"/>
  <c r="P456"/>
  <c r="BI455"/>
  <c r="BH455"/>
  <c r="BG455"/>
  <c r="BF455"/>
  <c r="X455"/>
  <c r="V455"/>
  <c r="T455"/>
  <c r="P455"/>
  <c r="BI453"/>
  <c r="BH453"/>
  <c r="BG453"/>
  <c r="BF453"/>
  <c r="X453"/>
  <c r="V453"/>
  <c r="T453"/>
  <c r="P453"/>
  <c r="BI452"/>
  <c r="BH452"/>
  <c r="BG452"/>
  <c r="BF452"/>
  <c r="X452"/>
  <c r="V452"/>
  <c r="T452"/>
  <c r="P452"/>
  <c r="BI451"/>
  <c r="BH451"/>
  <c r="BG451"/>
  <c r="BF451"/>
  <c r="X451"/>
  <c r="V451"/>
  <c r="T451"/>
  <c r="P451"/>
  <c r="BI450"/>
  <c r="BH450"/>
  <c r="BG450"/>
  <c r="BF450"/>
  <c r="X450"/>
  <c r="V450"/>
  <c r="T450"/>
  <c r="P450"/>
  <c r="BI447"/>
  <c r="BH447"/>
  <c r="BG447"/>
  <c r="BF447"/>
  <c r="X447"/>
  <c r="V447"/>
  <c r="T447"/>
  <c r="P447"/>
  <c r="BI445"/>
  <c r="BH445"/>
  <c r="BG445"/>
  <c r="BF445"/>
  <c r="X445"/>
  <c r="V445"/>
  <c r="T445"/>
  <c r="P445"/>
  <c r="BI444"/>
  <c r="BH444"/>
  <c r="BG444"/>
  <c r="BF444"/>
  <c r="X444"/>
  <c r="V444"/>
  <c r="T444"/>
  <c r="P444"/>
  <c r="BI443"/>
  <c r="BH443"/>
  <c r="BG443"/>
  <c r="BF443"/>
  <c r="X443"/>
  <c r="V443"/>
  <c r="T443"/>
  <c r="P443"/>
  <c r="BI439"/>
  <c r="BH439"/>
  <c r="BG439"/>
  <c r="BF439"/>
  <c r="X439"/>
  <c r="V439"/>
  <c r="T439"/>
  <c r="P439"/>
  <c r="BI436"/>
  <c r="BH436"/>
  <c r="BG436"/>
  <c r="BF436"/>
  <c r="X436"/>
  <c r="V436"/>
  <c r="T436"/>
  <c r="P436"/>
  <c r="BI433"/>
  <c r="BH433"/>
  <c r="BG433"/>
  <c r="BF433"/>
  <c r="X433"/>
  <c r="V433"/>
  <c r="T433"/>
  <c r="P433"/>
  <c r="BI430"/>
  <c r="BH430"/>
  <c r="BG430"/>
  <c r="BF430"/>
  <c r="X430"/>
  <c r="V430"/>
  <c r="T430"/>
  <c r="P430"/>
  <c r="BI427"/>
  <c r="BH427"/>
  <c r="BG427"/>
  <c r="BF427"/>
  <c r="X427"/>
  <c r="V427"/>
  <c r="T427"/>
  <c r="P427"/>
  <c r="BI425"/>
  <c r="BH425"/>
  <c r="BG425"/>
  <c r="BF425"/>
  <c r="X425"/>
  <c r="V425"/>
  <c r="T425"/>
  <c r="P425"/>
  <c r="BI422"/>
  <c r="BH422"/>
  <c r="BG422"/>
  <c r="BF422"/>
  <c r="X422"/>
  <c r="V422"/>
  <c r="T422"/>
  <c r="P422"/>
  <c r="BI416"/>
  <c r="BH416"/>
  <c r="BG416"/>
  <c r="BF416"/>
  <c r="X416"/>
  <c r="V416"/>
  <c r="T416"/>
  <c r="P416"/>
  <c r="BI410"/>
  <c r="BH410"/>
  <c r="BG410"/>
  <c r="BF410"/>
  <c r="X410"/>
  <c r="V410"/>
  <c r="T410"/>
  <c r="P410"/>
  <c r="BI407"/>
  <c r="BH407"/>
  <c r="BG407"/>
  <c r="BF407"/>
  <c r="X407"/>
  <c r="V407"/>
  <c r="T407"/>
  <c r="P407"/>
  <c r="BI403"/>
  <c r="BH403"/>
  <c r="BG403"/>
  <c r="BF403"/>
  <c r="X403"/>
  <c r="V403"/>
  <c r="T403"/>
  <c r="P403"/>
  <c r="BI400"/>
  <c r="BH400"/>
  <c r="BG400"/>
  <c r="BF400"/>
  <c r="X400"/>
  <c r="V400"/>
  <c r="T400"/>
  <c r="P400"/>
  <c r="BI396"/>
  <c r="BH396"/>
  <c r="BG396"/>
  <c r="BF396"/>
  <c r="X396"/>
  <c r="V396"/>
  <c r="T396"/>
  <c r="P396"/>
  <c r="BI393"/>
  <c r="BH393"/>
  <c r="BG393"/>
  <c r="BF393"/>
  <c r="X393"/>
  <c r="V393"/>
  <c r="T393"/>
  <c r="P393"/>
  <c r="BI388"/>
  <c r="BH388"/>
  <c r="BG388"/>
  <c r="BF388"/>
  <c r="X388"/>
  <c r="V388"/>
  <c r="T388"/>
  <c r="P388"/>
  <c r="BI387"/>
  <c r="BH387"/>
  <c r="BG387"/>
  <c r="BF387"/>
  <c r="X387"/>
  <c r="V387"/>
  <c r="T387"/>
  <c r="P387"/>
  <c r="BI385"/>
  <c r="BH385"/>
  <c r="BG385"/>
  <c r="BF385"/>
  <c r="X385"/>
  <c r="V385"/>
  <c r="T385"/>
  <c r="P385"/>
  <c r="BI383"/>
  <c r="BH383"/>
  <c r="BG383"/>
  <c r="BF383"/>
  <c r="X383"/>
  <c r="V383"/>
  <c r="T383"/>
  <c r="P383"/>
  <c r="BI381"/>
  <c r="BH381"/>
  <c r="BG381"/>
  <c r="BF381"/>
  <c r="X381"/>
  <c r="V381"/>
  <c r="T381"/>
  <c r="P381"/>
  <c r="BI377"/>
  <c r="BH377"/>
  <c r="BG377"/>
  <c r="BF377"/>
  <c r="X377"/>
  <c r="V377"/>
  <c r="T377"/>
  <c r="P377"/>
  <c r="BI375"/>
  <c r="BH375"/>
  <c r="BG375"/>
  <c r="BF375"/>
  <c r="X375"/>
  <c r="V375"/>
  <c r="T375"/>
  <c r="P375"/>
  <c r="BI373"/>
  <c r="BH373"/>
  <c r="BG373"/>
  <c r="BF373"/>
  <c r="X373"/>
  <c r="V373"/>
  <c r="T373"/>
  <c r="P373"/>
  <c r="BI369"/>
  <c r="BH369"/>
  <c r="BG369"/>
  <c r="BF369"/>
  <c r="X369"/>
  <c r="V369"/>
  <c r="T369"/>
  <c r="P369"/>
  <c r="BI366"/>
  <c r="BH366"/>
  <c r="BG366"/>
  <c r="BF366"/>
  <c r="X366"/>
  <c r="V366"/>
  <c r="T366"/>
  <c r="P366"/>
  <c r="BI363"/>
  <c r="BH363"/>
  <c r="BG363"/>
  <c r="BF363"/>
  <c r="X363"/>
  <c r="V363"/>
  <c r="T363"/>
  <c r="P363"/>
  <c r="BI359"/>
  <c r="BH359"/>
  <c r="BG359"/>
  <c r="BF359"/>
  <c r="X359"/>
  <c r="V359"/>
  <c r="T359"/>
  <c r="P359"/>
  <c r="BI354"/>
  <c r="BH354"/>
  <c r="BG354"/>
  <c r="BF354"/>
  <c r="X354"/>
  <c r="V354"/>
  <c r="T354"/>
  <c r="P354"/>
  <c r="BI350"/>
  <c r="BH350"/>
  <c r="BG350"/>
  <c r="BF350"/>
  <c r="X350"/>
  <c r="V350"/>
  <c r="T350"/>
  <c r="P350"/>
  <c r="BI346"/>
  <c r="BH346"/>
  <c r="BG346"/>
  <c r="BF346"/>
  <c r="X346"/>
  <c r="V346"/>
  <c r="T346"/>
  <c r="P346"/>
  <c r="BI343"/>
  <c r="BH343"/>
  <c r="BG343"/>
  <c r="BF343"/>
  <c r="X343"/>
  <c r="V343"/>
  <c r="T343"/>
  <c r="P343"/>
  <c r="BI340"/>
  <c r="BH340"/>
  <c r="BG340"/>
  <c r="BF340"/>
  <c r="X340"/>
  <c r="V340"/>
  <c r="T340"/>
  <c r="P340"/>
  <c r="BI337"/>
  <c r="BH337"/>
  <c r="BG337"/>
  <c r="BF337"/>
  <c r="X337"/>
  <c r="V337"/>
  <c r="T337"/>
  <c r="P337"/>
  <c r="BI333"/>
  <c r="BH333"/>
  <c r="BG333"/>
  <c r="BF333"/>
  <c r="X333"/>
  <c r="V333"/>
  <c r="T333"/>
  <c r="P333"/>
  <c r="BI331"/>
  <c r="BH331"/>
  <c r="BG331"/>
  <c r="BF331"/>
  <c r="X331"/>
  <c r="V331"/>
  <c r="T331"/>
  <c r="P331"/>
  <c r="BI327"/>
  <c r="BH327"/>
  <c r="BG327"/>
  <c r="BF327"/>
  <c r="X327"/>
  <c r="V327"/>
  <c r="T327"/>
  <c r="P327"/>
  <c r="BI324"/>
  <c r="BH324"/>
  <c r="BG324"/>
  <c r="BF324"/>
  <c r="X324"/>
  <c r="V324"/>
  <c r="T324"/>
  <c r="P324"/>
  <c r="BI321"/>
  <c r="BH321"/>
  <c r="BG321"/>
  <c r="BF321"/>
  <c r="X321"/>
  <c r="V321"/>
  <c r="T321"/>
  <c r="P321"/>
  <c r="BI318"/>
  <c r="BH318"/>
  <c r="BG318"/>
  <c r="BF318"/>
  <c r="X318"/>
  <c r="V318"/>
  <c r="T318"/>
  <c r="P318"/>
  <c r="BI315"/>
  <c r="BH315"/>
  <c r="BG315"/>
  <c r="BF315"/>
  <c r="X315"/>
  <c r="V315"/>
  <c r="T315"/>
  <c r="P315"/>
  <c r="BI312"/>
  <c r="BH312"/>
  <c r="BG312"/>
  <c r="BF312"/>
  <c r="X312"/>
  <c r="V312"/>
  <c r="T312"/>
  <c r="P312"/>
  <c r="BI310"/>
  <c r="BH310"/>
  <c r="BG310"/>
  <c r="BF310"/>
  <c r="X310"/>
  <c r="V310"/>
  <c r="T310"/>
  <c r="P310"/>
  <c r="BI307"/>
  <c r="BH307"/>
  <c r="BG307"/>
  <c r="BF307"/>
  <c r="X307"/>
  <c r="V307"/>
  <c r="T307"/>
  <c r="P307"/>
  <c r="BI304"/>
  <c r="BH304"/>
  <c r="BG304"/>
  <c r="BF304"/>
  <c r="X304"/>
  <c r="V304"/>
  <c r="T304"/>
  <c r="P304"/>
  <c r="BI303"/>
  <c r="BH303"/>
  <c r="BG303"/>
  <c r="BF303"/>
  <c r="X303"/>
  <c r="V303"/>
  <c r="T303"/>
  <c r="P303"/>
  <c r="BI301"/>
  <c r="BH301"/>
  <c r="BG301"/>
  <c r="BF301"/>
  <c r="X301"/>
  <c r="V301"/>
  <c r="T301"/>
  <c r="P301"/>
  <c r="BI298"/>
  <c r="BH298"/>
  <c r="BG298"/>
  <c r="BF298"/>
  <c r="X298"/>
  <c r="V298"/>
  <c r="T298"/>
  <c r="P298"/>
  <c r="BI296"/>
  <c r="BH296"/>
  <c r="BG296"/>
  <c r="BF296"/>
  <c r="X296"/>
  <c r="V296"/>
  <c r="T296"/>
  <c r="P296"/>
  <c r="BI295"/>
  <c r="BH295"/>
  <c r="BG295"/>
  <c r="BF295"/>
  <c r="X295"/>
  <c r="V295"/>
  <c r="T295"/>
  <c r="P295"/>
  <c r="BI294"/>
  <c r="BH294"/>
  <c r="BG294"/>
  <c r="BF294"/>
  <c r="X294"/>
  <c r="V294"/>
  <c r="T294"/>
  <c r="P294"/>
  <c r="BI293"/>
  <c r="BH293"/>
  <c r="BG293"/>
  <c r="BF293"/>
  <c r="X293"/>
  <c r="V293"/>
  <c r="T293"/>
  <c r="P293"/>
  <c r="BI292"/>
  <c r="BH292"/>
  <c r="BG292"/>
  <c r="BF292"/>
  <c r="X292"/>
  <c r="V292"/>
  <c r="T292"/>
  <c r="P292"/>
  <c r="BI291"/>
  <c r="BH291"/>
  <c r="BG291"/>
  <c r="BF291"/>
  <c r="X291"/>
  <c r="V291"/>
  <c r="T291"/>
  <c r="P291"/>
  <c r="BI290"/>
  <c r="BH290"/>
  <c r="BG290"/>
  <c r="BF290"/>
  <c r="X290"/>
  <c r="V290"/>
  <c r="T290"/>
  <c r="P290"/>
  <c r="BI289"/>
  <c r="BH289"/>
  <c r="BG289"/>
  <c r="BF289"/>
  <c r="X289"/>
  <c r="V289"/>
  <c r="T289"/>
  <c r="P289"/>
  <c r="BI288"/>
  <c r="BH288"/>
  <c r="BG288"/>
  <c r="BF288"/>
  <c r="X288"/>
  <c r="V288"/>
  <c r="T288"/>
  <c r="P288"/>
  <c r="BI287"/>
  <c r="BH287"/>
  <c r="BG287"/>
  <c r="BF287"/>
  <c r="X287"/>
  <c r="V287"/>
  <c r="T287"/>
  <c r="P287"/>
  <c r="BI286"/>
  <c r="BH286"/>
  <c r="BG286"/>
  <c r="BF286"/>
  <c r="X286"/>
  <c r="V286"/>
  <c r="T286"/>
  <c r="P286"/>
  <c r="BI285"/>
  <c r="BH285"/>
  <c r="BG285"/>
  <c r="BF285"/>
  <c r="X285"/>
  <c r="V285"/>
  <c r="T285"/>
  <c r="P285"/>
  <c r="BI284"/>
  <c r="BH284"/>
  <c r="BG284"/>
  <c r="BF284"/>
  <c r="X284"/>
  <c r="V284"/>
  <c r="T284"/>
  <c r="P284"/>
  <c r="BI280"/>
  <c r="BH280"/>
  <c r="BG280"/>
  <c r="BF280"/>
  <c r="X280"/>
  <c r="V280"/>
  <c r="T280"/>
  <c r="P280"/>
  <c r="BI279"/>
  <c r="BH279"/>
  <c r="BG279"/>
  <c r="BF279"/>
  <c r="X279"/>
  <c r="V279"/>
  <c r="T279"/>
  <c r="P279"/>
  <c r="BI278"/>
  <c r="BH278"/>
  <c r="BG278"/>
  <c r="BF278"/>
  <c r="X278"/>
  <c r="V278"/>
  <c r="T278"/>
  <c r="P278"/>
  <c r="BI277"/>
  <c r="BH277"/>
  <c r="BG277"/>
  <c r="BF277"/>
  <c r="X277"/>
  <c r="V277"/>
  <c r="T277"/>
  <c r="P277"/>
  <c r="BI276"/>
  <c r="BH276"/>
  <c r="BG276"/>
  <c r="BF276"/>
  <c r="X276"/>
  <c r="V276"/>
  <c r="T276"/>
  <c r="P276"/>
  <c r="BI275"/>
  <c r="BH275"/>
  <c r="BG275"/>
  <c r="BF275"/>
  <c r="X275"/>
  <c r="V275"/>
  <c r="T275"/>
  <c r="P275"/>
  <c r="BI273"/>
  <c r="BH273"/>
  <c r="BG273"/>
  <c r="BF273"/>
  <c r="X273"/>
  <c r="V273"/>
  <c r="T273"/>
  <c r="P273"/>
  <c r="BI271"/>
  <c r="BH271"/>
  <c r="BG271"/>
  <c r="BF271"/>
  <c r="X271"/>
  <c r="V271"/>
  <c r="T271"/>
  <c r="P271"/>
  <c r="BI270"/>
  <c r="BH270"/>
  <c r="BG270"/>
  <c r="BF270"/>
  <c r="X270"/>
  <c r="V270"/>
  <c r="T270"/>
  <c r="P270"/>
  <c r="BI269"/>
  <c r="BH269"/>
  <c r="BG269"/>
  <c r="BF269"/>
  <c r="X269"/>
  <c r="V269"/>
  <c r="T269"/>
  <c r="P269"/>
  <c r="BI268"/>
  <c r="BH268"/>
  <c r="BG268"/>
  <c r="BF268"/>
  <c r="X268"/>
  <c r="V268"/>
  <c r="T268"/>
  <c r="P268"/>
  <c r="BI267"/>
  <c r="BH267"/>
  <c r="BG267"/>
  <c r="BF267"/>
  <c r="X267"/>
  <c r="V267"/>
  <c r="T267"/>
  <c r="P267"/>
  <c r="BI266"/>
  <c r="BH266"/>
  <c r="BG266"/>
  <c r="BF266"/>
  <c r="X266"/>
  <c r="V266"/>
  <c r="T266"/>
  <c r="P266"/>
  <c r="BI265"/>
  <c r="BH265"/>
  <c r="BG265"/>
  <c r="BF265"/>
  <c r="X265"/>
  <c r="V265"/>
  <c r="T265"/>
  <c r="P265"/>
  <c r="BI264"/>
  <c r="BH264"/>
  <c r="BG264"/>
  <c r="BF264"/>
  <c r="X264"/>
  <c r="V264"/>
  <c r="T264"/>
  <c r="P264"/>
  <c r="BI263"/>
  <c r="BH263"/>
  <c r="BG263"/>
  <c r="BF263"/>
  <c r="X263"/>
  <c r="V263"/>
  <c r="T263"/>
  <c r="P263"/>
  <c r="BI262"/>
  <c r="BH262"/>
  <c r="BG262"/>
  <c r="BF262"/>
  <c r="X262"/>
  <c r="V262"/>
  <c r="T262"/>
  <c r="P262"/>
  <c r="BI261"/>
  <c r="BH261"/>
  <c r="BG261"/>
  <c r="BF261"/>
  <c r="X261"/>
  <c r="V261"/>
  <c r="T261"/>
  <c r="P261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5"/>
  <c r="BH255"/>
  <c r="BG255"/>
  <c r="BF255"/>
  <c r="X255"/>
  <c r="V255"/>
  <c r="T255"/>
  <c r="P255"/>
  <c r="BI254"/>
  <c r="BH254"/>
  <c r="BG254"/>
  <c r="BF254"/>
  <c r="X254"/>
  <c r="V254"/>
  <c r="T254"/>
  <c r="P254"/>
  <c r="BI253"/>
  <c r="BH253"/>
  <c r="BG253"/>
  <c r="BF253"/>
  <c r="X253"/>
  <c r="V253"/>
  <c r="T253"/>
  <c r="P253"/>
  <c r="BI252"/>
  <c r="BH252"/>
  <c r="BG252"/>
  <c r="BF252"/>
  <c r="X252"/>
  <c r="V252"/>
  <c r="T252"/>
  <c r="P252"/>
  <c r="BI251"/>
  <c r="BH251"/>
  <c r="BG251"/>
  <c r="BF251"/>
  <c r="X251"/>
  <c r="V251"/>
  <c r="T251"/>
  <c r="P251"/>
  <c r="BI250"/>
  <c r="BH250"/>
  <c r="BG250"/>
  <c r="BF250"/>
  <c r="X250"/>
  <c r="V250"/>
  <c r="T250"/>
  <c r="P250"/>
  <c r="BI249"/>
  <c r="BH249"/>
  <c r="BG249"/>
  <c r="BF249"/>
  <c r="X249"/>
  <c r="V249"/>
  <c r="T249"/>
  <c r="P249"/>
  <c r="BI248"/>
  <c r="BH248"/>
  <c r="BG248"/>
  <c r="BF248"/>
  <c r="X248"/>
  <c r="V248"/>
  <c r="T248"/>
  <c r="P248"/>
  <c r="BI247"/>
  <c r="BH247"/>
  <c r="BG247"/>
  <c r="BF247"/>
  <c r="X247"/>
  <c r="V247"/>
  <c r="T247"/>
  <c r="P247"/>
  <c r="BI246"/>
  <c r="BH246"/>
  <c r="BG246"/>
  <c r="BF246"/>
  <c r="X246"/>
  <c r="V246"/>
  <c r="T246"/>
  <c r="P246"/>
  <c r="BI245"/>
  <c r="BH245"/>
  <c r="BG245"/>
  <c r="BF245"/>
  <c r="X245"/>
  <c r="V245"/>
  <c r="T245"/>
  <c r="P245"/>
  <c r="BI244"/>
  <c r="BH244"/>
  <c r="BG244"/>
  <c r="BF244"/>
  <c r="X244"/>
  <c r="V244"/>
  <c r="T244"/>
  <c r="P244"/>
  <c r="BI243"/>
  <c r="BH243"/>
  <c r="BG243"/>
  <c r="BF243"/>
  <c r="X243"/>
  <c r="V243"/>
  <c r="T243"/>
  <c r="P243"/>
  <c r="BI242"/>
  <c r="BH242"/>
  <c r="BG242"/>
  <c r="BF242"/>
  <c r="X242"/>
  <c r="V242"/>
  <c r="T242"/>
  <c r="P242"/>
  <c r="BI241"/>
  <c r="BH241"/>
  <c r="BG241"/>
  <c r="BF241"/>
  <c r="X241"/>
  <c r="V241"/>
  <c r="T241"/>
  <c r="P241"/>
  <c r="BI240"/>
  <c r="BH240"/>
  <c r="BG240"/>
  <c r="BF240"/>
  <c r="X240"/>
  <c r="V240"/>
  <c r="T240"/>
  <c r="P240"/>
  <c r="BI239"/>
  <c r="BH239"/>
  <c r="BG239"/>
  <c r="BF239"/>
  <c r="X239"/>
  <c r="V239"/>
  <c r="T239"/>
  <c r="P239"/>
  <c r="BI238"/>
  <c r="BH238"/>
  <c r="BG238"/>
  <c r="BF238"/>
  <c r="X238"/>
  <c r="V238"/>
  <c r="T238"/>
  <c r="P238"/>
  <c r="BI237"/>
  <c r="BH237"/>
  <c r="BG237"/>
  <c r="BF237"/>
  <c r="X237"/>
  <c r="V237"/>
  <c r="T237"/>
  <c r="P237"/>
  <c r="BI236"/>
  <c r="BH236"/>
  <c r="BG236"/>
  <c r="BF236"/>
  <c r="X236"/>
  <c r="V236"/>
  <c r="T236"/>
  <c r="P236"/>
  <c r="BI235"/>
  <c r="BH235"/>
  <c r="BG235"/>
  <c r="BF235"/>
  <c r="X235"/>
  <c r="V235"/>
  <c r="T235"/>
  <c r="P235"/>
  <c r="BI234"/>
  <c r="BH234"/>
  <c r="BG234"/>
  <c r="BF234"/>
  <c r="X234"/>
  <c r="V234"/>
  <c r="T234"/>
  <c r="P234"/>
  <c r="BI233"/>
  <c r="BH233"/>
  <c r="BG233"/>
  <c r="BF233"/>
  <c r="X233"/>
  <c r="V233"/>
  <c r="T233"/>
  <c r="P233"/>
  <c r="BI232"/>
  <c r="BH232"/>
  <c r="BG232"/>
  <c r="BF232"/>
  <c r="X232"/>
  <c r="V232"/>
  <c r="T232"/>
  <c r="P232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2"/>
  <c r="BH222"/>
  <c r="BG222"/>
  <c r="BF222"/>
  <c r="X222"/>
  <c r="V222"/>
  <c r="T222"/>
  <c r="P222"/>
  <c r="BI220"/>
  <c r="BH220"/>
  <c r="BG220"/>
  <c r="BF220"/>
  <c r="X220"/>
  <c r="V220"/>
  <c r="T220"/>
  <c r="P220"/>
  <c r="BI219"/>
  <c r="BH219"/>
  <c r="BG219"/>
  <c r="BF219"/>
  <c r="X219"/>
  <c r="V219"/>
  <c r="T219"/>
  <c r="P219"/>
  <c r="BI218"/>
  <c r="BH218"/>
  <c r="BG218"/>
  <c r="BF218"/>
  <c r="X218"/>
  <c r="V218"/>
  <c r="T218"/>
  <c r="P218"/>
  <c r="BI217"/>
  <c r="BH217"/>
  <c r="BG217"/>
  <c r="BF217"/>
  <c r="X217"/>
  <c r="V217"/>
  <c r="T217"/>
  <c r="P217"/>
  <c r="BI216"/>
  <c r="BH216"/>
  <c r="BG216"/>
  <c r="BF216"/>
  <c r="X216"/>
  <c r="V216"/>
  <c r="T216"/>
  <c r="P216"/>
  <c r="BI215"/>
  <c r="BH215"/>
  <c r="BG215"/>
  <c r="BF215"/>
  <c r="X215"/>
  <c r="V215"/>
  <c r="T215"/>
  <c r="P215"/>
  <c r="BI214"/>
  <c r="BH214"/>
  <c r="BG214"/>
  <c r="BF214"/>
  <c r="X214"/>
  <c r="V214"/>
  <c r="T214"/>
  <c r="P214"/>
  <c r="BI210"/>
  <c r="BH210"/>
  <c r="BG210"/>
  <c r="BF210"/>
  <c r="X210"/>
  <c r="V210"/>
  <c r="T210"/>
  <c r="P210"/>
  <c r="BI209"/>
  <c r="BH209"/>
  <c r="BG209"/>
  <c r="BF209"/>
  <c r="X209"/>
  <c r="V209"/>
  <c r="T209"/>
  <c r="P209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2"/>
  <c r="BH202"/>
  <c r="BG202"/>
  <c r="BF202"/>
  <c r="X202"/>
  <c r="V202"/>
  <c r="T202"/>
  <c r="P202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2"/>
  <c r="BH192"/>
  <c r="BG192"/>
  <c r="BF192"/>
  <c r="X192"/>
  <c r="V192"/>
  <c r="T192"/>
  <c r="P192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4"/>
  <c r="BH154"/>
  <c r="BG154"/>
  <c r="BF154"/>
  <c r="X154"/>
  <c r="V154"/>
  <c r="T154"/>
  <c r="P154"/>
  <c r="BI150"/>
  <c r="BH150"/>
  <c r="BG150"/>
  <c r="BF150"/>
  <c r="X150"/>
  <c r="V150"/>
  <c r="T150"/>
  <c r="P150"/>
  <c r="BI147"/>
  <c r="BH147"/>
  <c r="BG147"/>
  <c r="BF147"/>
  <c r="X147"/>
  <c r="V147"/>
  <c r="T147"/>
  <c r="P147"/>
  <c r="BI144"/>
  <c r="BH144"/>
  <c r="BG144"/>
  <c r="BF144"/>
  <c r="X144"/>
  <c r="V144"/>
  <c r="T144"/>
  <c r="P144"/>
  <c r="BI142"/>
  <c r="BH142"/>
  <c r="BG142"/>
  <c r="BF142"/>
  <c r="X142"/>
  <c r="V142"/>
  <c r="T142"/>
  <c r="P142"/>
  <c r="F133"/>
  <c r="E131"/>
  <c r="BI118"/>
  <c r="BH118"/>
  <c r="BG118"/>
  <c r="BF118"/>
  <c r="BI117"/>
  <c r="BH117"/>
  <c r="BG117"/>
  <c r="BF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F89"/>
  <c r="E87"/>
  <c r="J24"/>
  <c r="E24"/>
  <c r="J136"/>
  <c r="J23"/>
  <c r="J21"/>
  <c r="E21"/>
  <c r="J135"/>
  <c r="J20"/>
  <c r="J18"/>
  <c r="E18"/>
  <c r="F92"/>
  <c r="J17"/>
  <c r="J15"/>
  <c r="E15"/>
  <c r="F135"/>
  <c r="J14"/>
  <c r="J12"/>
  <c r="J89"/>
  <c r="E7"/>
  <c r="E85"/>
  <c i="1" r="L90"/>
  <c r="AM90"/>
  <c r="AM89"/>
  <c r="L89"/>
  <c r="AM87"/>
  <c r="L87"/>
  <c r="L85"/>
  <c r="L84"/>
  <c i="2" r="R388"/>
  <c r="R315"/>
  <c r="R197"/>
  <c r="R450"/>
  <c r="R243"/>
  <c r="R451"/>
  <c r="R427"/>
  <c r="Q369"/>
  <c r="Q400"/>
  <c r="R383"/>
  <c r="R286"/>
  <c r="Q232"/>
  <c r="Q388"/>
  <c r="Q450"/>
  <c r="Q304"/>
  <c r="R416"/>
  <c r="R246"/>
  <c r="R179"/>
  <c r="R295"/>
  <c r="K288"/>
  <c r="R202"/>
  <c r="K291"/>
  <c r="Q262"/>
  <c r="BK225"/>
  <c r="K250"/>
  <c r="BE250"/>
  <c r="BK337"/>
  <c r="BK177"/>
  <c r="BK217"/>
  <c r="BK189"/>
  <c r="K262"/>
  <c r="BE262"/>
  <c r="K200"/>
  <c r="BE200"/>
  <c r="K197"/>
  <c r="BE197"/>
  <c i="3" r="R136"/>
  <c r="R138"/>
  <c r="R135"/>
  <c r="K138"/>
  <c r="BE138"/>
  <c i="2" r="Q381"/>
  <c r="R233"/>
  <c r="Q393"/>
  <c r="R455"/>
  <c r="Q403"/>
  <c r="R266"/>
  <c r="Q163"/>
  <c r="Q321"/>
  <c r="Q158"/>
  <c r="K242"/>
  <c r="R293"/>
  <c r="R354"/>
  <c r="R157"/>
  <c r="R235"/>
  <c r="Q238"/>
  <c r="R264"/>
  <c r="Q165"/>
  <c r="Q243"/>
  <c r="R169"/>
  <c r="Q269"/>
  <c r="BK444"/>
  <c r="K396"/>
  <c r="BE396"/>
  <c r="BK157"/>
  <c r="K269"/>
  <c r="BE269"/>
  <c r="BK169"/>
  <c r="BK296"/>
  <c r="BK270"/>
  <c r="K215"/>
  <c r="BE215"/>
  <c r="BK205"/>
  <c i="3" r="R141"/>
  <c r="R133"/>
  <c r="BK134"/>
  <c i="2" r="R396"/>
  <c r="R273"/>
  <c r="R301"/>
  <c r="R209"/>
  <c r="R189"/>
  <c r="BK460"/>
  <c r="BK450"/>
  <c r="BK430"/>
  <c r="BK400"/>
  <c r="K346"/>
  <c r="BE346"/>
  <c r="BK331"/>
  <c r="BK166"/>
  <c r="K159"/>
  <c r="BE159"/>
  <c r="K179"/>
  <c r="BE179"/>
  <c r="BK181"/>
  <c i="3" r="R139"/>
  <c r="R140"/>
  <c r="K139"/>
  <c r="BE139"/>
  <c i="2" r="Q458"/>
  <c r="Q340"/>
  <c r="Q192"/>
  <c r="Q298"/>
  <c r="K453"/>
  <c r="R410"/>
  <c r="R178"/>
  <c r="Q214"/>
  <c r="Q182"/>
  <c r="Q410"/>
  <c r="Q218"/>
  <c r="R303"/>
  <c r="K451"/>
  <c r="BE451"/>
  <c r="K410"/>
  <c r="BE410"/>
  <c r="K312"/>
  <c r="BE312"/>
  <c r="K218"/>
  <c r="BE218"/>
  <c r="BK176"/>
  <c r="BK385"/>
  <c r="K366"/>
  <c r="BE366"/>
  <c r="BK232"/>
  <c r="BK248"/>
  <c r="K227"/>
  <c r="BE227"/>
  <c i="3" r="Q138"/>
  <c r="Q141"/>
  <c r="K141"/>
  <c r="BE141"/>
  <c r="K132"/>
  <c r="BE132"/>
  <c i="2" r="R407"/>
  <c r="R280"/>
  <c r="Q237"/>
  <c r="R173"/>
  <c r="R460"/>
  <c r="Q256"/>
  <c r="Q189"/>
  <c r="R160"/>
  <c i="1" r="AU94"/>
  <c i="2" r="Q452"/>
  <c r="R265"/>
  <c r="Q222"/>
  <c r="R452"/>
  <c r="R310"/>
  <c r="K450"/>
  <c r="R445"/>
  <c r="R217"/>
  <c r="Q171"/>
  <c r="R343"/>
  <c r="Q273"/>
  <c r="BK433"/>
  <c r="R238"/>
  <c r="Q220"/>
  <c r="BK261"/>
  <c r="R430"/>
  <c r="Q169"/>
  <c r="R162"/>
  <c r="R241"/>
  <c r="R215"/>
  <c r="BK301"/>
  <c r="K277"/>
  <c r="BE277"/>
  <c r="K236"/>
  <c r="BE236"/>
  <c r="R433"/>
  <c r="R276"/>
  <c r="R154"/>
  <c r="R377"/>
  <c r="R271"/>
  <c r="R177"/>
  <c r="R340"/>
  <c r="Q276"/>
  <c r="R159"/>
  <c r="Q241"/>
  <c r="R296"/>
  <c r="Q253"/>
  <c r="Q451"/>
  <c r="R284"/>
  <c r="R255"/>
  <c r="Q227"/>
  <c r="R236"/>
  <c r="Q184"/>
  <c r="R237"/>
  <c r="Q162"/>
  <c r="R270"/>
  <c r="R144"/>
  <c r="Q254"/>
  <c r="BK458"/>
  <c r="BK425"/>
  <c r="BK387"/>
  <c r="K275"/>
  <c r="BE275"/>
  <c r="K195"/>
  <c r="BE195"/>
  <c r="BK240"/>
  <c r="K350"/>
  <c r="BE350"/>
  <c r="K321"/>
  <c r="BE321"/>
  <c r="K293"/>
  <c r="BE293"/>
  <c r="K172"/>
  <c r="BE172"/>
  <c r="K271"/>
  <c r="BE271"/>
  <c r="K265"/>
  <c r="BE265"/>
  <c r="BK204"/>
  <c r="K439"/>
  <c r="Q236"/>
  <c r="R461"/>
  <c r="R247"/>
  <c r="Q453"/>
  <c r="Q383"/>
  <c r="Q425"/>
  <c r="Q315"/>
  <c r="R184"/>
  <c r="R333"/>
  <c r="Q439"/>
  <c r="Q375"/>
  <c r="Q324"/>
  <c r="R252"/>
  <c r="Q462"/>
  <c r="Q333"/>
  <c r="Q460"/>
  <c r="Q445"/>
  <c r="Q407"/>
  <c r="Q343"/>
  <c r="Q387"/>
  <c r="R312"/>
  <c r="R199"/>
  <c r="Q366"/>
  <c r="R387"/>
  <c r="Q248"/>
  <c r="K171"/>
  <c r="Q155"/>
  <c r="Q288"/>
  <c r="R163"/>
  <c r="R269"/>
  <c r="Q261"/>
  <c r="R205"/>
  <c r="R267"/>
  <c r="R363"/>
  <c r="R278"/>
  <c r="Q292"/>
  <c r="Q202"/>
  <c r="R155"/>
  <c r="R337"/>
  <c r="R166"/>
  <c r="R216"/>
  <c r="R181"/>
  <c r="Q286"/>
  <c r="Q235"/>
  <c r="R147"/>
  <c r="BK452"/>
  <c r="BK427"/>
  <c r="BK383"/>
  <c r="K295"/>
  <c r="BE295"/>
  <c r="BK340"/>
  <c r="K324"/>
  <c r="BE324"/>
  <c r="BK162"/>
  <c r="K292"/>
  <c r="BE292"/>
  <c r="BK219"/>
  <c r="BK278"/>
  <c i="3" r="Q139"/>
  <c r="BK140"/>
  <c i="2" r="Q377"/>
  <c r="R359"/>
  <c r="R263"/>
  <c r="Q195"/>
  <c r="R346"/>
  <c r="Q301"/>
  <c r="Q307"/>
  <c r="R258"/>
  <c r="R239"/>
  <c r="Q172"/>
  <c r="Q436"/>
  <c r="Q277"/>
  <c r="R422"/>
  <c r="Q245"/>
  <c r="R232"/>
  <c r="R289"/>
  <c r="Q209"/>
  <c r="Q239"/>
  <c r="R167"/>
  <c r="Q263"/>
  <c r="Q225"/>
  <c r="Q180"/>
  <c r="Q159"/>
  <c r="R251"/>
  <c r="K249"/>
  <c r="BE249"/>
  <c r="BK158"/>
  <c r="K247"/>
  <c r="BE247"/>
  <c r="K369"/>
  <c r="BE369"/>
  <c r="K298"/>
  <c r="BE298"/>
  <c r="K238"/>
  <c r="BE238"/>
  <c r="K290"/>
  <c r="BE290"/>
  <c r="K175"/>
  <c r="BE175"/>
  <c r="K285"/>
  <c r="BE285"/>
  <c r="K294"/>
  <c r="BE294"/>
  <c r="K251"/>
  <c r="BE251"/>
  <c r="BK144"/>
  <c r="K155"/>
  <c r="BE155"/>
  <c i="3" r="R143"/>
  <c r="Q132"/>
  <c r="BK143"/>
  <c r="K136"/>
  <c r="BE136"/>
  <c i="2" r="Q363"/>
  <c r="Q244"/>
  <c r="Q167"/>
  <c r="BK241"/>
  <c r="Q166"/>
  <c r="R393"/>
  <c r="R192"/>
  <c r="R172"/>
  <c r="Q291"/>
  <c r="Q266"/>
  <c r="R220"/>
  <c r="Q303"/>
  <c r="R447"/>
  <c r="R294"/>
  <c r="BK439"/>
  <c r="R443"/>
  <c r="Q240"/>
  <c r="R156"/>
  <c r="R291"/>
  <c r="Q242"/>
  <c r="Q247"/>
  <c r="Q233"/>
  <c r="R200"/>
  <c r="R285"/>
  <c r="K433"/>
  <c r="BE433"/>
  <c r="K403"/>
  <c r="BE403"/>
  <c r="BK363"/>
  <c r="BK289"/>
  <c r="K254"/>
  <c r="BE254"/>
  <c r="K268"/>
  <c r="BE268"/>
  <c r="K165"/>
  <c r="BE165"/>
  <c r="K315"/>
  <c r="BE315"/>
  <c r="BK216"/>
  <c r="K267"/>
  <c r="BE267"/>
  <c r="BK142"/>
  <c r="K255"/>
  <c r="BE255"/>
  <c r="K287"/>
  <c r="BE287"/>
  <c r="BK163"/>
  <c r="BK307"/>
  <c r="BK180"/>
  <c r="K252"/>
  <c r="BE252"/>
  <c r="BK246"/>
  <c r="BK171"/>
  <c i="3" r="Q140"/>
  <c r="Q133"/>
  <c i="2" r="R403"/>
  <c r="Q188"/>
  <c r="Q294"/>
  <c r="Q443"/>
  <c r="Q359"/>
  <c r="R375"/>
  <c r="R210"/>
  <c r="Q461"/>
  <c r="Q331"/>
  <c r="Q327"/>
  <c r="R321"/>
  <c r="R288"/>
  <c r="R244"/>
  <c r="Q354"/>
  <c r="R248"/>
  <c r="BK250"/>
  <c r="R218"/>
  <c r="Q210"/>
  <c r="Q249"/>
  <c r="Q161"/>
  <c r="Q199"/>
  <c r="K209"/>
  <c r="BE209"/>
  <c r="BK156"/>
  <c r="K243"/>
  <c r="BE243"/>
  <c r="BK161"/>
  <c r="BK233"/>
  <c r="BK244"/>
  <c r="BK147"/>
  <c r="K286"/>
  <c r="BE286"/>
  <c r="BK199"/>
  <c r="BK210"/>
  <c r="BK173"/>
  <c i="3" r="Q143"/>
  <c r="R132"/>
  <c i="2" r="R436"/>
  <c r="Q296"/>
  <c r="BK249"/>
  <c r="Q456"/>
  <c r="R254"/>
  <c r="R458"/>
  <c r="R439"/>
  <c r="R400"/>
  <c r="Q346"/>
  <c r="Q396"/>
  <c r="R381"/>
  <c r="Q350"/>
  <c r="R222"/>
  <c r="R165"/>
  <c r="Q337"/>
  <c r="Q312"/>
  <c r="Q310"/>
  <c r="Q181"/>
  <c r="R150"/>
  <c r="Q216"/>
  <c r="R324"/>
  <c r="Q268"/>
  <c r="Q234"/>
  <c r="R214"/>
  <c r="Q289"/>
  <c r="Q427"/>
  <c r="K301"/>
  <c r="Q251"/>
  <c r="R250"/>
  <c r="Q173"/>
  <c r="BK443"/>
  <c r="R240"/>
  <c r="R256"/>
  <c r="Q219"/>
  <c r="R262"/>
  <c r="R227"/>
  <c r="R188"/>
  <c r="Q177"/>
  <c r="Q144"/>
  <c r="R261"/>
  <c r="R219"/>
  <c r="Q160"/>
  <c r="R287"/>
  <c r="Q255"/>
  <c r="R268"/>
  <c r="BK174"/>
  <c r="BK354"/>
  <c r="BK245"/>
  <c r="K375"/>
  <c r="BE375"/>
  <c r="K333"/>
  <c r="BE333"/>
  <c i="3" r="Q134"/>
  <c r="Q135"/>
  <c r="Q136"/>
  <c r="K142"/>
  <c r="BE142"/>
  <c r="K135"/>
  <c r="BE135"/>
  <c i="2" r="R425"/>
  <c r="R331"/>
  <c r="R275"/>
  <c r="R307"/>
  <c r="Q293"/>
  <c r="K240"/>
  <c r="R158"/>
  <c r="Q290"/>
  <c r="Q279"/>
  <c r="Q154"/>
  <c r="Q217"/>
  <c r="Q197"/>
  <c r="Q147"/>
  <c r="Q280"/>
  <c r="Q176"/>
  <c r="K462"/>
  <c r="BE462"/>
  <c r="BK455"/>
  <c r="BK445"/>
  <c r="BK422"/>
  <c r="BK263"/>
  <c r="BK253"/>
  <c r="K154"/>
  <c r="BE154"/>
  <c r="BK303"/>
  <c r="BK234"/>
  <c r="BK279"/>
  <c r="K258"/>
  <c r="BE258"/>
  <c r="BK222"/>
  <c r="R373"/>
  <c r="R456"/>
  <c r="Q444"/>
  <c r="Q416"/>
  <c r="Q373"/>
  <c r="Q433"/>
  <c r="Q422"/>
  <c r="R366"/>
  <c r="Q278"/>
  <c r="R253"/>
  <c r="R180"/>
  <c r="R369"/>
  <c r="K458"/>
  <c r="R277"/>
  <c r="R195"/>
  <c r="R182"/>
  <c r="R161"/>
  <c r="Q156"/>
  <c r="R318"/>
  <c r="R234"/>
  <c r="R175"/>
  <c r="R142"/>
  <c r="R290"/>
  <c r="K261"/>
  <c r="Q246"/>
  <c r="R204"/>
  <c r="K241"/>
  <c r="Q284"/>
  <c r="Q271"/>
  <c r="Q174"/>
  <c r="Q265"/>
  <c r="R249"/>
  <c r="Q204"/>
  <c r="K400"/>
  <c r="Q250"/>
  <c r="Q205"/>
  <c r="R174"/>
  <c r="Q270"/>
  <c r="R242"/>
  <c r="Q175"/>
  <c r="BK461"/>
  <c r="BK453"/>
  <c r="K443"/>
  <c r="BE443"/>
  <c r="K416"/>
  <c r="BE416"/>
  <c r="K388"/>
  <c r="BE388"/>
  <c r="BK343"/>
  <c r="K202"/>
  <c r="BE202"/>
  <c r="BK288"/>
  <c r="K167"/>
  <c r="BE167"/>
  <c r="BK150"/>
  <c r="BK291"/>
  <c r="K381"/>
  <c r="BE381"/>
  <c r="K276"/>
  <c r="BE276"/>
  <c r="BK318"/>
  <c r="K256"/>
  <c r="BE256"/>
  <c r="K220"/>
  <c r="BE220"/>
  <c r="BK284"/>
  <c r="R444"/>
  <c r="R385"/>
  <c r="R350"/>
  <c r="Q295"/>
  <c r="K246"/>
  <c r="R176"/>
  <c r="R453"/>
  <c r="Q258"/>
  <c r="R462"/>
  <c r="Q447"/>
  <c r="Q430"/>
  <c r="Q385"/>
  <c r="R225"/>
  <c r="R327"/>
  <c r="Q287"/>
  <c r="Q264"/>
  <c r="Q215"/>
  <c r="R304"/>
  <c r="Q455"/>
  <c r="Q318"/>
  <c r="R279"/>
  <c r="R298"/>
  <c r="Q252"/>
  <c r="R245"/>
  <c r="Q179"/>
  <c r="Q150"/>
  <c r="R292"/>
  <c r="Q275"/>
  <c r="Q142"/>
  <c r="Q267"/>
  <c r="Q200"/>
  <c r="R171"/>
  <c r="Q285"/>
  <c r="Q178"/>
  <c r="Q157"/>
  <c r="K456"/>
  <c r="BE456"/>
  <c r="BK447"/>
  <c r="K436"/>
  <c r="BE436"/>
  <c r="K407"/>
  <c r="BE407"/>
  <c r="BK377"/>
  <c r="BK327"/>
  <c r="K280"/>
  <c r="BE280"/>
  <c r="BK214"/>
  <c r="K304"/>
  <c r="BE304"/>
  <c r="BK160"/>
  <c r="BK393"/>
  <c r="BK359"/>
  <c r="BK237"/>
  <c r="BK373"/>
  <c r="BK242"/>
  <c r="BK266"/>
  <c r="BK273"/>
  <c r="K235"/>
  <c r="BE235"/>
  <c r="K264"/>
  <c r="BE264"/>
  <c r="BK310"/>
  <c r="K184"/>
  <c r="BE184"/>
  <c r="K188"/>
  <c r="BE188"/>
  <c r="K239"/>
  <c r="BE239"/>
  <c r="BK182"/>
  <c r="BK178"/>
  <c r="BK192"/>
  <c i="3" r="R142"/>
  <c r="Q142"/>
  <c r="R134"/>
  <c r="BK133"/>
  <c i="2" l="1" r="R168"/>
  <c r="J101"/>
  <c r="V302"/>
  <c r="X302"/>
  <c r="R141"/>
  <c r="Q153"/>
  <c r="I99"/>
  <c r="R302"/>
  <c r="J103"/>
  <c r="BK442"/>
  <c r="K442"/>
  <c r="K105"/>
  <c r="X454"/>
  <c r="T302"/>
  <c r="Q141"/>
  <c r="R164"/>
  <c r="J100"/>
  <c r="Q454"/>
  <c r="I108"/>
  <c r="V164"/>
  <c r="V442"/>
  <c r="T168"/>
  <c r="Q449"/>
  <c r="Q302"/>
  <c r="I103"/>
  <c r="V153"/>
  <c r="Q168"/>
  <c r="I101"/>
  <c r="T399"/>
  <c r="V449"/>
  <c r="V168"/>
  <c r="V454"/>
  <c r="X168"/>
  <c r="Q203"/>
  <c r="I102"/>
  <c r="X457"/>
  <c r="V203"/>
  <c r="X399"/>
  <c r="R442"/>
  <c r="J105"/>
  <c r="T457"/>
  <c r="X141"/>
  <c r="T153"/>
  <c r="R203"/>
  <c r="J102"/>
  <c r="V399"/>
  <c r="X442"/>
  <c r="X449"/>
  <c r="Q457"/>
  <c r="I109"/>
  <c r="V141"/>
  <c r="V140"/>
  <c r="X203"/>
  <c r="Q399"/>
  <c r="I104"/>
  <c r="Q442"/>
  <c r="I105"/>
  <c r="R449"/>
  <c r="J107"/>
  <c r="V457"/>
  <c r="T141"/>
  <c r="R153"/>
  <c r="J99"/>
  <c r="X164"/>
  <c r="R399"/>
  <c r="J104"/>
  <c r="T449"/>
  <c r="R454"/>
  <c r="J108"/>
  <c r="BK141"/>
  <c r="T203"/>
  <c r="T442"/>
  <c r="T454"/>
  <c r="R457"/>
  <c r="J109"/>
  <c r="X153"/>
  <c r="T164"/>
  <c r="Q164"/>
  <c r="I100"/>
  <c i="3" r="T131"/>
  <c r="T129"/>
  <c i="1" r="AW96"/>
  <c i="3" r="V131"/>
  <c r="X131"/>
  <c r="Q131"/>
  <c r="Q129"/>
  <c r="I96"/>
  <c r="K31"/>
  <c i="1" r="AS96"/>
  <c i="3" r="R131"/>
  <c r="R129"/>
  <c r="J96"/>
  <c r="K32"/>
  <c i="1" r="AT96"/>
  <c i="3" r="T137"/>
  <c r="V137"/>
  <c r="X137"/>
  <c r="Q137"/>
  <c r="I99"/>
  <c r="R137"/>
  <c r="J99"/>
  <c i="2" r="K141"/>
  <c r="K98"/>
  <c i="3" r="J91"/>
  <c r="J123"/>
  <c r="E119"/>
  <c r="F91"/>
  <c r="F92"/>
  <c r="J126"/>
  <c i="2" r="J133"/>
  <c r="J91"/>
  <c r="F136"/>
  <c r="J92"/>
  <c r="BE240"/>
  <c r="E129"/>
  <c r="BE242"/>
  <c r="BE261"/>
  <c r="BE241"/>
  <c r="BE246"/>
  <c r="BE439"/>
  <c r="BE288"/>
  <c r="BE450"/>
  <c r="BE291"/>
  <c r="F91"/>
  <c r="BE400"/>
  <c r="BE453"/>
  <c r="BE458"/>
  <c r="BE171"/>
  <c r="BE301"/>
  <c r="K156"/>
  <c r="BE156"/>
  <c r="K340"/>
  <c r="BE340"/>
  <c r="K160"/>
  <c r="BE160"/>
  <c i="3" r="K133"/>
  <c r="BE133"/>
  <c r="BK141"/>
  <c i="2" r="K158"/>
  <c r="BE158"/>
  <c r="BK255"/>
  <c r="K142"/>
  <c r="BE142"/>
  <c r="BK154"/>
  <c r="K222"/>
  <c r="BE222"/>
  <c r="BK304"/>
  <c r="BK195"/>
  <c r="K266"/>
  <c r="BE266"/>
  <c r="K427"/>
  <c r="BE427"/>
  <c r="K244"/>
  <c r="BE244"/>
  <c r="BK172"/>
  <c r="BK292"/>
  <c r="K178"/>
  <c r="BE178"/>
  <c r="K289"/>
  <c r="BE289"/>
  <c r="K147"/>
  <c r="BE147"/>
  <c r="BK175"/>
  <c r="BK202"/>
  <c r="BK321"/>
  <c r="BK366"/>
  <c r="K248"/>
  <c r="BE248"/>
  <c r="BK155"/>
  <c r="BK286"/>
  <c r="K270"/>
  <c r="BE270"/>
  <c r="K359"/>
  <c r="BE359"/>
  <c r="BK239"/>
  <c r="K343"/>
  <c r="BE343"/>
  <c r="BK350"/>
  <c r="K173"/>
  <c r="BE173"/>
  <c r="K245"/>
  <c r="BE245"/>
  <c r="K337"/>
  <c r="BE337"/>
  <c r="BK407"/>
  <c r="BK209"/>
  <c r="K177"/>
  <c r="BE177"/>
  <c r="BK235"/>
  <c r="K373"/>
  <c r="BE373"/>
  <c r="K161"/>
  <c r="BE161"/>
  <c r="BK333"/>
  <c r="K284"/>
  <c r="BE284"/>
  <c r="BK218"/>
  <c r="K219"/>
  <c r="BE219"/>
  <c r="K296"/>
  <c r="BE296"/>
  <c r="BK258"/>
  <c r="BK275"/>
  <c r="BK375"/>
  <c r="BK456"/>
  <c r="BK454"/>
  <c r="K454"/>
  <c r="K108"/>
  <c i="3" r="BK136"/>
  <c i="2" r="K38"/>
  <c i="1" r="AY95"/>
  <c i="2" r="K217"/>
  <c r="BE217"/>
  <c r="BK388"/>
  <c r="K237"/>
  <c r="BE237"/>
  <c r="K166"/>
  <c r="BE166"/>
  <c i="3" r="BK139"/>
  <c r="BK132"/>
  <c i="2" r="BK298"/>
  <c r="K383"/>
  <c r="BE383"/>
  <c r="K425"/>
  <c r="BE425"/>
  <c r="BK200"/>
  <c r="F38"/>
  <c i="1" r="BC95"/>
  <c i="2" r="BK159"/>
  <c r="K363"/>
  <c r="BE363"/>
  <c r="K430"/>
  <c r="BE430"/>
  <c r="BK293"/>
  <c r="K447"/>
  <c r="BE447"/>
  <c i="3" r="BK135"/>
  <c r="K134"/>
  <c r="BE134"/>
  <c i="2" r="F39"/>
  <c i="1" r="BD95"/>
  <c i="2" r="K192"/>
  <c r="BE192"/>
  <c r="K182"/>
  <c r="BE182"/>
  <c i="3" r="K38"/>
  <c i="1" r="AY96"/>
  <c i="2" r="BK167"/>
  <c r="K176"/>
  <c r="BE176"/>
  <c r="K279"/>
  <c r="BE279"/>
  <c r="BK285"/>
  <c r="BK268"/>
  <c r="K263"/>
  <c r="BE263"/>
  <c r="BK295"/>
  <c r="BK264"/>
  <c r="BK197"/>
  <c r="K460"/>
  <c r="BE460"/>
  <c r="BK369"/>
  <c i="3" r="F38"/>
  <c i="1" r="BC96"/>
  <c i="2" r="BK451"/>
  <c r="BK449"/>
  <c r="K461"/>
  <c r="BE461"/>
  <c r="K307"/>
  <c r="BE307"/>
  <c r="K181"/>
  <c r="BE181"/>
  <c r="BK436"/>
  <c i="3" r="F40"/>
  <c i="1" r="BE96"/>
  <c i="2" r="K310"/>
  <c r="BE310"/>
  <c r="K387"/>
  <c r="BE387"/>
  <c r="K303"/>
  <c r="BE303"/>
  <c r="K327"/>
  <c r="BE327"/>
  <c r="K377"/>
  <c r="BE377"/>
  <c r="BK188"/>
  <c r="BK396"/>
  <c r="BK220"/>
  <c r="BK269"/>
  <c r="BK277"/>
  <c r="BK184"/>
  <c r="BK179"/>
  <c r="K452"/>
  <c r="BE452"/>
  <c r="K393"/>
  <c r="BE393"/>
  <c r="K210"/>
  <c r="BE210"/>
  <c r="K354"/>
  <c r="BE354"/>
  <c r="BK262"/>
  <c r="BK227"/>
  <c r="K273"/>
  <c r="BE273"/>
  <c r="K444"/>
  <c r="BE444"/>
  <c r="K205"/>
  <c r="BE205"/>
  <c r="F41"/>
  <c i="1" r="BF95"/>
  <c i="2" r="BK267"/>
  <c r="BK294"/>
  <c r="BK290"/>
  <c r="K234"/>
  <c r="BE234"/>
  <c r="K150"/>
  <c r="BE150"/>
  <c r="BK416"/>
  <c r="BK312"/>
  <c r="K180"/>
  <c r="BE180"/>
  <c r="K157"/>
  <c r="BE157"/>
  <c r="BK346"/>
  <c r="BK324"/>
  <c r="BK165"/>
  <c i="3" r="F39"/>
  <c i="1" r="BD96"/>
  <c i="2" r="BK252"/>
  <c r="BK247"/>
  <c r="K189"/>
  <c r="BE189"/>
  <c r="K225"/>
  <c r="BE225"/>
  <c r="K214"/>
  <c r="BE214"/>
  <c r="K199"/>
  <c r="BE199"/>
  <c r="K253"/>
  <c r="BE253"/>
  <c r="K385"/>
  <c r="BE385"/>
  <c r="BK265"/>
  <c r="BK381"/>
  <c r="K204"/>
  <c r="BE204"/>
  <c r="BK256"/>
  <c r="K445"/>
  <c r="BE445"/>
  <c r="BK251"/>
  <c r="K422"/>
  <c r="BE422"/>
  <c r="BK403"/>
  <c i="3" r="BK138"/>
  <c i="2" r="F40"/>
  <c i="1" r="BE95"/>
  <c r="BE94"/>
  <c r="W32"/>
  <c i="2" r="BK271"/>
  <c r="BK238"/>
  <c r="BK276"/>
  <c r="BK462"/>
  <c r="BK457"/>
  <c r="K457"/>
  <c r="K109"/>
  <c i="3" r="K140"/>
  <c r="BE140"/>
  <c i="2" r="BK215"/>
  <c r="BK280"/>
  <c r="BK236"/>
  <c r="K233"/>
  <c r="BE233"/>
  <c r="K162"/>
  <c r="BE162"/>
  <c r="K144"/>
  <c r="BE144"/>
  <c r="BK243"/>
  <c r="K318"/>
  <c r="BE318"/>
  <c r="BK287"/>
  <c i="3" r="F41"/>
  <c i="1" r="BF96"/>
  <c i="2" r="K174"/>
  <c r="BE174"/>
  <c r="K278"/>
  <c r="BE278"/>
  <c r="BK254"/>
  <c r="BK410"/>
  <c r="K163"/>
  <c r="BE163"/>
  <c r="K216"/>
  <c r="BE216"/>
  <c r="K455"/>
  <c r="BE455"/>
  <c r="K331"/>
  <c r="BE331"/>
  <c i="3" r="BK142"/>
  <c r="K143"/>
  <c r="BE143"/>
  <c i="2" r="K169"/>
  <c r="BE169"/>
  <c r="K232"/>
  <c r="BE232"/>
  <c r="BK315"/>
  <c i="3" l="1" r="V129"/>
  <c i="2" r="T140"/>
  <c i="3" r="X129"/>
  <c i="2" r="V448"/>
  <c r="V139"/>
  <c r="T448"/>
  <c r="X140"/>
  <c r="R140"/>
  <c r="J97"/>
  <c r="Q140"/>
  <c r="I97"/>
  <c r="X448"/>
  <c r="Q448"/>
  <c r="I106"/>
  <c r="K449"/>
  <c r="K107"/>
  <c r="I98"/>
  <c r="J98"/>
  <c r="R448"/>
  <c r="J106"/>
  <c i="3" r="J98"/>
  <c r="I98"/>
  <c i="2" r="I107"/>
  <c r="BK203"/>
  <c r="K203"/>
  <c r="K102"/>
  <c r="BK168"/>
  <c r="K168"/>
  <c r="K101"/>
  <c r="BK164"/>
  <c r="K164"/>
  <c r="K100"/>
  <c r="BK153"/>
  <c r="K153"/>
  <c r="K99"/>
  <c r="BK302"/>
  <c r="K302"/>
  <c r="K103"/>
  <c r="BK399"/>
  <c r="K399"/>
  <c r="K104"/>
  <c i="3" r="BK131"/>
  <c r="K131"/>
  <c r="K98"/>
  <c r="BK137"/>
  <c r="K137"/>
  <c r="K99"/>
  <c i="1" r="BD94"/>
  <c r="W31"/>
  <c i="2" r="BK448"/>
  <c r="K448"/>
  <c r="K106"/>
  <c i="1" r="BF94"/>
  <c r="W33"/>
  <c r="BA94"/>
  <c r="BC94"/>
  <c r="W30"/>
  <c i="2" l="1" r="X139"/>
  <c r="T139"/>
  <c i="1" r="AW95"/>
  <c i="2" r="BK140"/>
  <c r="K140"/>
  <c r="K97"/>
  <c r="R139"/>
  <c r="J96"/>
  <c r="K32"/>
  <c i="1" r="AT95"/>
  <c i="2" r="Q139"/>
  <c r="I96"/>
  <c r="K31"/>
  <c i="1" r="AS95"/>
  <c i="3" r="BK129"/>
  <c r="K129"/>
  <c r="K96"/>
  <c r="K30"/>
  <c i="1" r="AZ94"/>
  <c r="AT94"/>
  <c r="AW94"/>
  <c r="AY94"/>
  <c r="AK30"/>
  <c r="AS94"/>
  <c i="3" r="K108"/>
  <c r="K102"/>
  <c r="K110"/>
  <c l="1" r="BE108"/>
  <c r="K33"/>
  <c i="2" r="BK139"/>
  <c r="K139"/>
  <c r="K96"/>
  <c r="K30"/>
  <c i="3" r="K37"/>
  <c i="1" r="AX96"/>
  <c r="AV96"/>
  <c i="3" r="K34"/>
  <c i="1" r="AG96"/>
  <c r="AN96"/>
  <c i="2" r="K118"/>
  <c r="K112"/>
  <c r="K120"/>
  <c l="1" r="K33"/>
  <c r="BE118"/>
  <c i="3" r="K43"/>
  <c r="F37"/>
  <c i="1" r="BB96"/>
  <c i="2" r="K37"/>
  <c i="1" r="AX95"/>
  <c r="AV95"/>
  <c i="2" r="K34"/>
  <c i="1" r="AG95"/>
  <c r="AG94"/>
  <c r="AK26"/>
  <c i="2" l="1" r="K43"/>
  <c i="1" r="AN95"/>
  <c i="2" r="F37"/>
  <c i="1" r="BB95"/>
  <c r="BB94"/>
  <c r="W29"/>
  <c l="1" r="AX94"/>
  <c r="AK29"/>
  <c r="AK35"/>
  <c l="1" r="AV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<sst xmlns="http://schemas.openxmlformats.org/spreadsheetml/2006/main">
  <si>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</si>
  <si>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</si>
  <si>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</si>
  <si>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</si>
  <si>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True</t>
  </si>
  <si>
    <t>{fd8682c9-3a77-4eec-94d1-31428c1ed802}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</si>
  <si>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</si>
  <si>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</si>
  <si>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</si>
  <si>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</si>
  <si>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</si>
  <si>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</si>
  <si>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</si>
  <si>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</si>
  <si>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</si>
  <si>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0385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</si>
  <si>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</si>
  <si>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</si>
  <si>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trakčního vedení v křižovatce ul. Kamenná a ul. Zahradní, Chomutov</t>
  </si>
  <si>
    <t>KSO:</t>
  </si>
  <si>
    <t>CC-CZ:</t>
  </si>
  <si>
    <t>Místo:</t>
  </si>
  <si>
    <t>Chomutov</t>
  </si>
  <si>
    <t>Datum:</t>
  </si>
  <si>
    <t>17. 10. 2024</t>
  </si>
  <si>
    <t>Zadavatel:</t>
  </si>
  <si>
    <t>IČ:</t>
  </si>
  <si>
    <t>Dopravní podnik Chomutova a Jirkova, a.s.</t>
  </si>
  <si>
    <t>DIČ:</t>
  </si>
  <si>
    <t>Uchazeč:</t>
  </si>
  <si>
    <t>Vyplň údaj</t>
  </si>
  <si>
    <t>Projektant:</t>
  </si>
  <si>
    <t xml:space="preserve"> </t>
  </si>
  <si>
    <t>Zpracovatel:</t>
  </si>
  <si>
    <t>Elektroline, a.s.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</si>
  <si>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</si>
  <si>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</si>
  <si>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</si>
  <si>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</si>
  <si>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</si>
  <si>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</si>
  <si>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</si>
  <si>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</si>
  <si>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</si>
  <si>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</si>
  <si>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</si>
  <si>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</si>
  <si>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</si>
  <si>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</si>
  <si>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</si>
  <si>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</si>
  <si>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</si>
  <si>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</si>
  <si>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</si>
  <si>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</si>
  <si>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</si>
  <si>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</si>
  <si>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</si>
  <si>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</si>
  <si>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</si>
  <si>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</si>
  <si>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</si>
  <si>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</si>
  <si>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</si>
  <si>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</si>
  <si>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</si>
  <si>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</si>
  <si>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</si>
  <si>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</si>
  <si>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</si>
  <si>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</si>
  <si>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</si>
  <si>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</si>
  <si>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</si>
  <si>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</si>
  <si>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</si>
  <si>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</si>
  <si>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</si>
  <si>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</si>
  <si>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</si>
  <si>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</si>
  <si>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</si>
  <si>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</si>
  <si>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SO650</t>
  </si>
  <si>
    <t xml:space="preserve">Trakční trolejové vedení </t>
  </si>
  <si>
    <t>STA</t>
  </si>
  <si>
    <t>1</t>
  </si>
  <si>
    <t>{65f7943f-abe3-497e-bf2e-f1a1287ebba6}</t>
  </si>
  <si>
    <t>2</t>
  </si>
  <si>
    <t>F04</t>
  </si>
  <si>
    <t>DIO</t>
  </si>
  <si>
    <t>{7d071fa8-e285-42ad-8e74-bc2bb709c8b8}</t>
  </si>
  <si>
    <t>KRYCÍ LIST SOUPISU PRACÍ</t>
  </si>
  <si>
    <t>Objekt:</t>
  </si>
  <si>
    <t xml:space="preserve">SO650 - Trakční trolejové vedení </t>
  </si>
  <si>
    <t>Náklady z rozpočtu</t>
  </si>
  <si>
    <t>Materiál</t>
  </si>
  <si>
    <t>Montáž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</si>
  <si>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</si>
  <si>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</si>
  <si>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</si>
  <si>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</si>
  <si>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</si>
  <si>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</si>
  <si>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</si>
  <si>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</si>
  <si>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</si>
  <si>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D5 - Příprava území</t>
  </si>
  <si>
    <t xml:space="preserve">    D1 - Demontáž</t>
  </si>
  <si>
    <t xml:space="preserve">    P1 - Provizorní stav</t>
  </si>
  <si>
    <t xml:space="preserve">    D2 - Montáž stožaru</t>
  </si>
  <si>
    <t xml:space="preserve">    D4 -  Trolejové vedení - materiál + montáž.</t>
  </si>
  <si>
    <t xml:space="preserve">46-M2 - Zemní práce – výkopy pro trakční stožary </t>
  </si>
  <si>
    <t>46-M1 - Zemní práce – povrchy</t>
  </si>
  <si>
    <t>HZS - Hodinové zúčtovací sazby</t>
  </si>
  <si>
    <t>VRN - Vedlejší rozpočtové náklady</t>
  </si>
  <si>
    <t xml:space="preserve">    VRN1 -  Průzkumné, geodetické a projektové práce</t>
  </si>
  <si>
    <t xml:space="preserve">    VRN3 - Zařízení staveniště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</si>
  <si>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</si>
  <si>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</si>
  <si>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</si>
  <si>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</si>
  <si>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</si>
  <si>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</si>
  <si>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</si>
  <si>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</si>
  <si>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</si>
  <si>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</si>
  <si>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</si>
  <si>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</si>
  <si>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</si>
  <si>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</si>
  <si>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</si>
  <si>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</si>
  <si>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</si>
  <si>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</si>
  <si>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</si>
  <si>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</si>
  <si>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</si>
  <si>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</si>
  <si>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</si>
  <si>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</si>
  <si>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</si>
  <si>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</si>
  <si>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</si>
  <si>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</si>
  <si>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</si>
  <si>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</si>
  <si>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</si>
  <si>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D5</t>
  </si>
  <si>
    <t>Příprava území</t>
  </si>
  <si>
    <t>K</t>
  </si>
  <si>
    <t>112151511</t>
  </si>
  <si>
    <t>Řez a průklest stromů pomocí mobilní plošiny výšky stromu do 10 m</t>
  </si>
  <si>
    <t>kus</t>
  </si>
  <si>
    <t>CS ÚRS 2023 02</t>
  </si>
  <si>
    <t>4</t>
  </si>
  <si>
    <t>-1366341998</t>
  </si>
  <si>
    <t>Online PSC</t>
  </si>
  <si>
    <t>https://podminky.urs.cz/item/CS_URS_2023_02/112151511</t>
  </si>
  <si>
    <t>998231311</t>
  </si>
  <si>
    <t>Přesun hmot pro sadovnické a krajinářské úpravy - strojně dopravní vzdálenost do 5000 m</t>
  </si>
  <si>
    <t>t</t>
  </si>
  <si>
    <t>-496516742</t>
  </si>
  <si>
    <t>https://podminky.urs.cz/item/CS_URS_2023_02/998231311</t>
  </si>
  <si>
    <t>VV</t>
  </si>
  <si>
    <t>10*0,7</t>
  </si>
  <si>
    <t>3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</si>
  <si>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</si>
  <si>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</si>
  <si>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m2</t>
  </si>
  <si>
    <t>CS ÚRS 2024 01</t>
  </si>
  <si>
    <t>64</t>
  </si>
  <si>
    <t>1785294301</t>
  </si>
  <si>
    <t>https://podminky.urs.cz/item/CS_URS_2024_01/460030023</t>
  </si>
  <si>
    <t>20</t>
  </si>
  <si>
    <t>460031211</t>
  </si>
  <si>
    <t>Přípravné terénní práce štěpkování s naložením na dopravní prostředek a odvozem do 20 km keřového porostu nebo stromků průměru kmínků do 5 cm středně hustého</t>
  </si>
  <si>
    <t>132682444</t>
  </si>
  <si>
    <t>https://podminky.urs.cz/item/CS_URS_2024_01/460031211</t>
  </si>
  <si>
    <t>D1</t>
  </si>
  <si>
    <t>Demontáž</t>
  </si>
  <si>
    <t>5</t>
  </si>
  <si>
    <t>RDEM0001D</t>
  </si>
  <si>
    <t>Demontáž trakčních stožárů včetně odvozu</t>
  </si>
  <si>
    <t>ks</t>
  </si>
  <si>
    <t>-922518426</t>
  </si>
  <si>
    <t>6</t>
  </si>
  <si>
    <t>RDEM0018D</t>
  </si>
  <si>
    <t>Demontáž dělícího bodu - komplet</t>
  </si>
  <si>
    <t>-1902768455</t>
  </si>
  <si>
    <t>7</t>
  </si>
  <si>
    <t>RDEM0021D</t>
  </si>
  <si>
    <t>Demontáž sjezdové výhybky</t>
  </si>
  <si>
    <t>-313108488</t>
  </si>
  <si>
    <t>8</t>
  </si>
  <si>
    <t>RDEM0022D</t>
  </si>
  <si>
    <t>Demontáž elektrické výhybky</t>
  </si>
  <si>
    <t>-1039113063</t>
  </si>
  <si>
    <t>9</t>
  </si>
  <si>
    <t>RDEM0023D</t>
  </si>
  <si>
    <t>Demontáž provizorního stožáru s mobilním základem, vč. dopravy</t>
  </si>
  <si>
    <t>1664878073</t>
  </si>
  <si>
    <t>10</t>
  </si>
  <si>
    <t>RDEM0025D</t>
  </si>
  <si>
    <t>Demontáž stavajiciho trolejoveho vedení</t>
  </si>
  <si>
    <t>m</t>
  </si>
  <si>
    <t>1745728969</t>
  </si>
  <si>
    <t>11</t>
  </si>
  <si>
    <t>RDEM0029D</t>
  </si>
  <si>
    <t>Demontáž kříže</t>
  </si>
  <si>
    <t>-1350197220</t>
  </si>
  <si>
    <t>RDEM0030D</t>
  </si>
  <si>
    <t>Demontáž dvojitého pevného kotvení</t>
  </si>
  <si>
    <t>-106441511</t>
  </si>
  <si>
    <t>13</t>
  </si>
  <si>
    <t>RDEM0033D</t>
  </si>
  <si>
    <t>Demontáž dopravní značky</t>
  </si>
  <si>
    <t>-515482285</t>
  </si>
  <si>
    <t>14</t>
  </si>
  <si>
    <t>RDEM0034D</t>
  </si>
  <si>
    <t>Demontáž pevného kotvení</t>
  </si>
  <si>
    <t>1064065259</t>
  </si>
  <si>
    <t>P1</t>
  </si>
  <si>
    <t>Provizorní stav</t>
  </si>
  <si>
    <t>15</t>
  </si>
  <si>
    <t>RMON0023M</t>
  </si>
  <si>
    <t>Instalace provizorního stožáru s mobilním základem</t>
  </si>
  <si>
    <t>-972921306</t>
  </si>
  <si>
    <t>16</t>
  </si>
  <si>
    <t>M</t>
  </si>
  <si>
    <t>RTS0075</t>
  </si>
  <si>
    <t>Mobilní stožár 8,5m/22kN s nadzemním základem ze 3 častí</t>
  </si>
  <si>
    <t>1707341799</t>
  </si>
  <si>
    <t>17</t>
  </si>
  <si>
    <t>RTS006M</t>
  </si>
  <si>
    <t>Pronájem mobilních stožárů</t>
  </si>
  <si>
    <t>1935596609</t>
  </si>
  <si>
    <t>D2</t>
  </si>
  <si>
    <t>Montáž stožaru</t>
  </si>
  <si>
    <t>18</t>
  </si>
  <si>
    <t>913121111</t>
  </si>
  <si>
    <t>Montáž a demontáž dočasných dopravních značek kompletních značek vč. podstavce a sloupku základních</t>
  </si>
  <si>
    <t>148062993</t>
  </si>
  <si>
    <t>https://podminky.urs.cz/item/CS_URS_2024_01/913121111</t>
  </si>
  <si>
    <t>19</t>
  </si>
  <si>
    <t>RTS004M</t>
  </si>
  <si>
    <t>Doprava stožárů na stavbu</t>
  </si>
  <si>
    <t>512</t>
  </si>
  <si>
    <t>-1109658516</t>
  </si>
  <si>
    <t>RTS007M</t>
  </si>
  <si>
    <t>Montáž trakčního stožáru ocelového, trubkového, bezpatkového, délka do 12m</t>
  </si>
  <si>
    <t>1203959868</t>
  </si>
  <si>
    <t>RTS0016</t>
  </si>
  <si>
    <t xml:space="preserve">Trakční stožár 10,5m/30kN OSV metalizovaný,  typ F</t>
  </si>
  <si>
    <t>-112069533</t>
  </si>
  <si>
    <t>22</t>
  </si>
  <si>
    <t>RTS0023</t>
  </si>
  <si>
    <t xml:space="preserve">Trakční stožár 11m/26kN OSV metalizovaný,  typ E</t>
  </si>
  <si>
    <t>-1591892631</t>
  </si>
  <si>
    <t>23</t>
  </si>
  <si>
    <t>RTS0024</t>
  </si>
  <si>
    <t xml:space="preserve">Trakční stožár 11m/30kN OSV metalizovaný,  typ F</t>
  </si>
  <si>
    <t>1330922867</t>
  </si>
  <si>
    <t>24</t>
  </si>
  <si>
    <t>RTS0008</t>
  </si>
  <si>
    <t>Trakční stožár 10m/16kN, OSV metalizovaný, typ C</t>
  </si>
  <si>
    <t>-949653772</t>
  </si>
  <si>
    <t>25</t>
  </si>
  <si>
    <t>RTS0022</t>
  </si>
  <si>
    <t xml:space="preserve">Trakční stožár 11m/22kN OSV metalizovaný,  typ D</t>
  </si>
  <si>
    <t>938239127</t>
  </si>
  <si>
    <t>26</t>
  </si>
  <si>
    <t>RTS0025</t>
  </si>
  <si>
    <t xml:space="preserve">Trakční stožár 11m/40kN OSV metalizovaný,  typ G</t>
  </si>
  <si>
    <t>346282450</t>
  </si>
  <si>
    <t>27</t>
  </si>
  <si>
    <t>RTS0010</t>
  </si>
  <si>
    <t>Trakční stožár 10m/26kN, OSV metalizovaný, typ E</t>
  </si>
  <si>
    <t>653379708</t>
  </si>
  <si>
    <t>28</t>
  </si>
  <si>
    <t>RTS0017</t>
  </si>
  <si>
    <t xml:space="preserve">Trakční stožár 10,5m/40kN OSV metalizovaný,  typ G</t>
  </si>
  <si>
    <t>-760634189</t>
  </si>
  <si>
    <t>29</t>
  </si>
  <si>
    <t>RTS0009</t>
  </si>
  <si>
    <t>Trakční stožár 10m/22kN, OSV metalizovaný, typ D</t>
  </si>
  <si>
    <t>79049339</t>
  </si>
  <si>
    <t>30</t>
  </si>
  <si>
    <t>RMON0022</t>
  </si>
  <si>
    <t>Ochranný nátěr stožáru proti graffiti</t>
  </si>
  <si>
    <t>1086352431</t>
  </si>
  <si>
    <t>2*3,14*0,175*2,5*22"2pRxHxn"</t>
  </si>
  <si>
    <t>31</t>
  </si>
  <si>
    <t>24592704</t>
  </si>
  <si>
    <t>přípravek na prevenci a likvidaci graffiti</t>
  </si>
  <si>
    <t>kg</t>
  </si>
  <si>
    <t>CS ÚRS 2023 01</t>
  </si>
  <si>
    <t>-1938715268</t>
  </si>
  <si>
    <t>P</t>
  </si>
  <si>
    <t>Poznámka k položce:_x000d_
Spotřeba: 0,16 litr/m2</t>
  </si>
  <si>
    <t>0,16*2,748*22</t>
  </si>
  <si>
    <t>9,67296*1,15 'Přepočtené koeficientem množství</t>
  </si>
  <si>
    <t>32</t>
  </si>
  <si>
    <t>RTS003M</t>
  </si>
  <si>
    <t>Označení čísla stožárů barvou</t>
  </si>
  <si>
    <t>180305203</t>
  </si>
  <si>
    <t>33</t>
  </si>
  <si>
    <t>460791114</t>
  </si>
  <si>
    <t>Montáž trubek ochranných uložených volně do rýhy plastových tuhých, vnitřního průměru přes 90 do 110 mm</t>
  </si>
  <si>
    <t>600963502</t>
  </si>
  <si>
    <t>https://podminky.urs.cz/item/CS_URS_2023_02/460791114</t>
  </si>
  <si>
    <t>44*1,05 'Přepočtené koeficientem množství</t>
  </si>
  <si>
    <t>34</t>
  </si>
  <si>
    <t>34571365</t>
  </si>
  <si>
    <t>trubka elektroinstalační HDPE tuhá dvouplášťová korugovaná D 94/110mm</t>
  </si>
  <si>
    <t>128</t>
  </si>
  <si>
    <t>-945423300</t>
  </si>
  <si>
    <t>2*22 "zaklady</t>
  </si>
  <si>
    <t>35</t>
  </si>
  <si>
    <t>RMON0020M</t>
  </si>
  <si>
    <t>Repas stávajícího trakčního stožáru</t>
  </si>
  <si>
    <t>-1364155022</t>
  </si>
  <si>
    <t xml:space="preserve">Poznámka k položce:_x000d_
Technická kontrola, repase proti korozi, spočívající v odrezení paty stožáru, zbudování betonového límce a aplikace protikorozního nátěru. </t>
  </si>
  <si>
    <t>36</t>
  </si>
  <si>
    <t>RVP002M</t>
  </si>
  <si>
    <t>Ověření stavu stávajících trakčních stožárů</t>
  </si>
  <si>
    <t>847271036</t>
  </si>
  <si>
    <t>Poznámka k položce:_x000d_
Před kotvením trolejového drátu musí být ověřen stav stávajících trakčních stožárů uvažovaných pro kotvení.</t>
  </si>
  <si>
    <t>37</t>
  </si>
  <si>
    <t>ROM018M</t>
  </si>
  <si>
    <t xml:space="preserve">Montáž kabelového vývodu na stožar  NB</t>
  </si>
  <si>
    <t>-1578114770</t>
  </si>
  <si>
    <t>38</t>
  </si>
  <si>
    <t>ROM018</t>
  </si>
  <si>
    <t>Kabelový vyvod na stožár NB</t>
  </si>
  <si>
    <t>492829693</t>
  </si>
  <si>
    <t>Poznámka k položce:_x000d_
Kabelový vývod na strožár NB, vč. trubky HDPE75/45 s připáskováním a kabelovou koncovkou</t>
  </si>
  <si>
    <t>39</t>
  </si>
  <si>
    <t>ROM029</t>
  </si>
  <si>
    <t xml:space="preserve">Kabelová koncovka EVPCO 3 – 1x500mm2 venkovní </t>
  </si>
  <si>
    <t>-227772193</t>
  </si>
  <si>
    <t>D4</t>
  </si>
  <si>
    <t xml:space="preserve"> Trolejové vedení - materiál + montáž.</t>
  </si>
  <si>
    <t>114</t>
  </si>
  <si>
    <t>RUK002M</t>
  </si>
  <si>
    <t>Montáž Páskovaný kardan 37 mm pro lano, vč.pásku, spon</t>
  </si>
  <si>
    <t>-51016398</t>
  </si>
  <si>
    <t>115</t>
  </si>
  <si>
    <t>RUK002</t>
  </si>
  <si>
    <t>Páskovaný kardan 37 mm pro lano, vč.pásku, spon</t>
  </si>
  <si>
    <t>892485390</t>
  </si>
  <si>
    <t>1 "provizorní stav"</t>
  </si>
  <si>
    <t>110 "definitivní stav"</t>
  </si>
  <si>
    <t>Součet</t>
  </si>
  <si>
    <t>72</t>
  </si>
  <si>
    <t>ROL023M</t>
  </si>
  <si>
    <t xml:space="preserve">Montáž Objímka na stožár D245 - L37/21, StSt </t>
  </si>
  <si>
    <t>523978605</t>
  </si>
  <si>
    <t>73</t>
  </si>
  <si>
    <t>ROL023</t>
  </si>
  <si>
    <t>Objímka na stožár D245 - L37/21, StSt</t>
  </si>
  <si>
    <t>389969479</t>
  </si>
  <si>
    <t>12 "provizorní stav"</t>
  </si>
  <si>
    <t>10 "definitivní stav"</t>
  </si>
  <si>
    <t>50</t>
  </si>
  <si>
    <t>R255530M</t>
  </si>
  <si>
    <t>Montáž Třmen pro upevňování konstrukcí D245</t>
  </si>
  <si>
    <t>1527095008</t>
  </si>
  <si>
    <t>51</t>
  </si>
  <si>
    <t>R255530</t>
  </si>
  <si>
    <t>Třmen pro upevňování konstrukcí D245</t>
  </si>
  <si>
    <t>-174137357</t>
  </si>
  <si>
    <t>74</t>
  </si>
  <si>
    <t>ROL052M</t>
  </si>
  <si>
    <t xml:space="preserve">Montáž Lišta se 2 čepy na stožár D159-330 </t>
  </si>
  <si>
    <t>-1008655579</t>
  </si>
  <si>
    <t>75</t>
  </si>
  <si>
    <t>ROL052</t>
  </si>
  <si>
    <t>Lišta se 2 čepy na stožár D159-330</t>
  </si>
  <si>
    <t>256</t>
  </si>
  <si>
    <t>2035324967</t>
  </si>
  <si>
    <t>76</t>
  </si>
  <si>
    <t>ROL100M</t>
  </si>
  <si>
    <t>Montáž Spojka L37/21 s čepem</t>
  </si>
  <si>
    <t>-305962490</t>
  </si>
  <si>
    <t>77</t>
  </si>
  <si>
    <t>ROL100</t>
  </si>
  <si>
    <t>Spojka L37/21 s čepem</t>
  </si>
  <si>
    <t>-276602520</t>
  </si>
  <si>
    <t>RLK001M</t>
  </si>
  <si>
    <t>Montáž Lano nerez 25mm2 (19x1) 6,25</t>
  </si>
  <si>
    <t>319921224</t>
  </si>
  <si>
    <t>482*1,1 'Přepočtené koeficientem množství</t>
  </si>
  <si>
    <t>65</t>
  </si>
  <si>
    <t>RLK001</t>
  </si>
  <si>
    <t>Lano nerez 25mm2 (19x1) 6,25</t>
  </si>
  <si>
    <t>1025515752</t>
  </si>
  <si>
    <t>482</t>
  </si>
  <si>
    <t>68</t>
  </si>
  <si>
    <t>RLK002M</t>
  </si>
  <si>
    <t xml:space="preserve">Montáž Lano nerez 35mm2 (19x1) 7,25 </t>
  </si>
  <si>
    <t>-1373593769</t>
  </si>
  <si>
    <t>2121*1,1 'Přepočtené koeficientem množství</t>
  </si>
  <si>
    <t>69</t>
  </si>
  <si>
    <t>RLK002</t>
  </si>
  <si>
    <t>Lano nerez 35mm2 (19x1) 7,25</t>
  </si>
  <si>
    <t>1845508164</t>
  </si>
  <si>
    <t>210 "provizorní stav"</t>
  </si>
  <si>
    <t>1911 "definitivní stav"</t>
  </si>
  <si>
    <t>78</t>
  </si>
  <si>
    <t>RTZL003M</t>
  </si>
  <si>
    <t>Montáž TBUS závěs do roviny na lano</t>
  </si>
  <si>
    <t>-787212591</t>
  </si>
  <si>
    <t>79</t>
  </si>
  <si>
    <t>RTZL003</t>
  </si>
  <si>
    <t>TBUS závěs do roviny na lano</t>
  </si>
  <si>
    <t>1336818670</t>
  </si>
  <si>
    <t>82</t>
  </si>
  <si>
    <t>RTZL013M</t>
  </si>
  <si>
    <t>Montáž TBUS závěs do oblouku 3-4° na lano</t>
  </si>
  <si>
    <t>-1219762926</t>
  </si>
  <si>
    <t>83</t>
  </si>
  <si>
    <t>RTZL013</t>
  </si>
  <si>
    <t>TBUS závěs do oblouku 3-4° na lano</t>
  </si>
  <si>
    <t>487569305</t>
  </si>
  <si>
    <t>86</t>
  </si>
  <si>
    <t>RTZL015M</t>
  </si>
  <si>
    <t>Montáž TBUS závěs do oblouku 5-7° na lano</t>
  </si>
  <si>
    <t>-1197071976</t>
  </si>
  <si>
    <t>87</t>
  </si>
  <si>
    <t>RTZL015</t>
  </si>
  <si>
    <t>TBUS závěs do oblouku 5-7° na lano</t>
  </si>
  <si>
    <t>-887065461</t>
  </si>
  <si>
    <t>88</t>
  </si>
  <si>
    <t>RTZL016M</t>
  </si>
  <si>
    <t>Montáž TBUS závěs do oblouku 7-10° na lano</t>
  </si>
  <si>
    <t>-2044673371</t>
  </si>
  <si>
    <t>89</t>
  </si>
  <si>
    <t>RTZL016</t>
  </si>
  <si>
    <t>TBUS závěs do oblouku 7-10° na lano</t>
  </si>
  <si>
    <t>-1655901329</t>
  </si>
  <si>
    <t>90</t>
  </si>
  <si>
    <t>RTZL017M</t>
  </si>
  <si>
    <t>Montáž TBUS závěs do oblouku 10-13° na lano</t>
  </si>
  <si>
    <t>530075835</t>
  </si>
  <si>
    <t>91</t>
  </si>
  <si>
    <t>RTZL017</t>
  </si>
  <si>
    <t>TBUS závěs do oblouku 10-13° na lano</t>
  </si>
  <si>
    <t>-924716154</t>
  </si>
  <si>
    <t>92</t>
  </si>
  <si>
    <t>RTZL018M</t>
  </si>
  <si>
    <t>Montáž TBUS závěs do oblouku 13-30° na lano</t>
  </si>
  <si>
    <t>-1913612217</t>
  </si>
  <si>
    <t>93</t>
  </si>
  <si>
    <t>RTZL018</t>
  </si>
  <si>
    <t>TBUS závěs do oblouku 13-30° na lano</t>
  </si>
  <si>
    <t>-680338662</t>
  </si>
  <si>
    <t>108</t>
  </si>
  <si>
    <t>RTZL001M</t>
  </si>
  <si>
    <t>Montáž Komplet závěsu DELTA na lano 25-50 mm2</t>
  </si>
  <si>
    <t>-1203933044</t>
  </si>
  <si>
    <t>109</t>
  </si>
  <si>
    <t>RTZL001</t>
  </si>
  <si>
    <t>Komplet závěsu DELTA na lano 25-50 mm2</t>
  </si>
  <si>
    <t>1787262863</t>
  </si>
  <si>
    <t>46</t>
  </si>
  <si>
    <t>RDNO009M</t>
  </si>
  <si>
    <t>Montáž Odpojovač U dvojitý s ručním pohonem (Bz) na kulatý stožár, upevnění třmeny</t>
  </si>
  <si>
    <t>424629899</t>
  </si>
  <si>
    <t>47</t>
  </si>
  <si>
    <t>RDNO009</t>
  </si>
  <si>
    <t>Odpojovač U dvojitý s ručním pohonem (Bz) na kulatý stožár, upevnění třmeny</t>
  </si>
  <si>
    <t>1590434673</t>
  </si>
  <si>
    <t>52</t>
  </si>
  <si>
    <t>RDNB005M</t>
  </si>
  <si>
    <t>Montáž Bleskojistka pro T-BUS včetně uzemnění se svodičem PSP</t>
  </si>
  <si>
    <t>-1965855699</t>
  </si>
  <si>
    <t>53</t>
  </si>
  <si>
    <t>RDNB005</t>
  </si>
  <si>
    <t>Bleskojistka pro T-BUS včetně uzemnění se svodičem PSP</t>
  </si>
  <si>
    <t>-716046046</t>
  </si>
  <si>
    <t>112</t>
  </si>
  <si>
    <t>RDNU012M</t>
  </si>
  <si>
    <t>Montáž TBUS diodový dělič na lano 25mm zavěšený na Minoroku</t>
  </si>
  <si>
    <t>-934531965</t>
  </si>
  <si>
    <t>113</t>
  </si>
  <si>
    <t>RDNU012</t>
  </si>
  <si>
    <t>TBUS diodový dělič na lano 25mm zavěšený na Minoroku</t>
  </si>
  <si>
    <t>1752169864</t>
  </si>
  <si>
    <t>54</t>
  </si>
  <si>
    <t>RDNK005M</t>
  </si>
  <si>
    <t>Montáž TBUS Kabelové propojení trolej-odpojovač</t>
  </si>
  <si>
    <t>1395118994</t>
  </si>
  <si>
    <t>55</t>
  </si>
  <si>
    <t>RDNK005</t>
  </si>
  <si>
    <t>TBUS Kabelové propojení trolej-odpojovač</t>
  </si>
  <si>
    <t>-349892700</t>
  </si>
  <si>
    <t>56</t>
  </si>
  <si>
    <t>RDNK011M</t>
  </si>
  <si>
    <t>Montáž TBUS-Ekvipotenciální kabelové propojení TBS stop</t>
  </si>
  <si>
    <t>-1320279320</t>
  </si>
  <si>
    <t>57</t>
  </si>
  <si>
    <t>RDNK011</t>
  </si>
  <si>
    <t>TBUS-Ekvipotenciální kabelové propojení TBS stop</t>
  </si>
  <si>
    <t>-1272149186</t>
  </si>
  <si>
    <t>70</t>
  </si>
  <si>
    <t>RLKD006M</t>
  </si>
  <si>
    <t>Montáž Kabel NSGAFOU 1x120mm2 1,8/3kV</t>
  </si>
  <si>
    <t>1582206398</t>
  </si>
  <si>
    <t>130*1,1 'Přepočtené koeficientem množství</t>
  </si>
  <si>
    <t>71</t>
  </si>
  <si>
    <t>RLKD006</t>
  </si>
  <si>
    <t>Kabel NSGAFOU 1x120mm2 1,8/3kV</t>
  </si>
  <si>
    <t>-2036968760</t>
  </si>
  <si>
    <t>130</t>
  </si>
  <si>
    <t>94</t>
  </si>
  <si>
    <t>RVKEVL009M</t>
  </si>
  <si>
    <t>Montáž El. TBUS výhybka, VETRA Light, Symetrical 10° (5°/5°), ovládání mezi tělesy</t>
  </si>
  <si>
    <t>1576531552</t>
  </si>
  <si>
    <t>95</t>
  </si>
  <si>
    <t>RVKEVL009</t>
  </si>
  <si>
    <t xml:space="preserve">El. TBUS výhybka, VETRA Light, Symetrical 10° (5°/5°), ovládání mezi tělesy </t>
  </si>
  <si>
    <t>1369170562</t>
  </si>
  <si>
    <t>182</t>
  </si>
  <si>
    <t>RVKER017M</t>
  </si>
  <si>
    <t>Montáž Ovládací rozvaděč TBUS elektrické výhybky</t>
  </si>
  <si>
    <t>-1021959323</t>
  </si>
  <si>
    <t>183</t>
  </si>
  <si>
    <t>RVKER017</t>
  </si>
  <si>
    <t>Ovládací rozvaděč TBUS elektrické výhybky</t>
  </si>
  <si>
    <t>-441377683</t>
  </si>
  <si>
    <t>100</t>
  </si>
  <si>
    <t>RVKM001M</t>
  </si>
  <si>
    <t>Montáž Mechanická TBUS výhybka, levá 10° (7,5°/2,5°)</t>
  </si>
  <si>
    <t>140245228</t>
  </si>
  <si>
    <t>101</t>
  </si>
  <si>
    <t>RVKM001</t>
  </si>
  <si>
    <t>Mechanická TBUS výhybka, levá 10° (7,5°/2,5°)</t>
  </si>
  <si>
    <t>-470632492</t>
  </si>
  <si>
    <t>98</t>
  </si>
  <si>
    <t>RVKM002M</t>
  </si>
  <si>
    <t>Montáž Mechanická TBUS výhybka, pravá 10° (2,5°/7,5°)</t>
  </si>
  <si>
    <t>-1754559861</t>
  </si>
  <si>
    <t>99</t>
  </si>
  <si>
    <t>RVKM002</t>
  </si>
  <si>
    <t>Mechanická TBUS výhybka, pravá 10° (2,5°/7,5°)</t>
  </si>
  <si>
    <t>-1447207875</t>
  </si>
  <si>
    <t>42</t>
  </si>
  <si>
    <t>RKTT003M</t>
  </si>
  <si>
    <t>Montáž Křížení tahové TBUSxTBUS 30°levé RM-400(nerez)</t>
  </si>
  <si>
    <t>-2047703750</t>
  </si>
  <si>
    <t>43</t>
  </si>
  <si>
    <t>RKTT003</t>
  </si>
  <si>
    <t>Křížení tahové TBUSxTBUS 30°levé RM-400(nerez)</t>
  </si>
  <si>
    <t>1891296421</t>
  </si>
  <si>
    <t>184</t>
  </si>
  <si>
    <t>RKNPev023M</t>
  </si>
  <si>
    <t>Montáž Pevné kotvení pro trolejový drát</t>
  </si>
  <si>
    <t>-45829418</t>
  </si>
  <si>
    <t>Poznámka k položce:_x000d_
Práce a materiál je pro kotvení trolejbusových výhybek</t>
  </si>
  <si>
    <t>185</t>
  </si>
  <si>
    <t>RKNPev023</t>
  </si>
  <si>
    <t>Pevné kotvení pro trolejový drát</t>
  </si>
  <si>
    <t>-1904852960</t>
  </si>
  <si>
    <t>62</t>
  </si>
  <si>
    <t>RKNPev006M</t>
  </si>
  <si>
    <t>Montáž Dvojité pevné kotvení 2x TD 100 mm2</t>
  </si>
  <si>
    <t>1065718113</t>
  </si>
  <si>
    <t>63</t>
  </si>
  <si>
    <t>RKNPev006</t>
  </si>
  <si>
    <t>Dvojité pevné kotvení 2x TD 100 mm2</t>
  </si>
  <si>
    <t>527292834</t>
  </si>
  <si>
    <t>116</t>
  </si>
  <si>
    <t>RPL008M</t>
  </si>
  <si>
    <t>Montáž Ukončení lana N25 s izolátorem a nap. šroubem</t>
  </si>
  <si>
    <t>1818659755</t>
  </si>
  <si>
    <t>117</t>
  </si>
  <si>
    <t>RPL008</t>
  </si>
  <si>
    <t>Ukončení lana N25 s izolátorem a nap. šroubem</t>
  </si>
  <si>
    <t>-1766164607</t>
  </si>
  <si>
    <t>102</t>
  </si>
  <si>
    <t>RPL009M</t>
  </si>
  <si>
    <t>Montaž Ukončení lana N35 s izolátorem a nap. šroubem</t>
  </si>
  <si>
    <t>1317623717</t>
  </si>
  <si>
    <t>103</t>
  </si>
  <si>
    <t>RPL009</t>
  </si>
  <si>
    <t>Ukončení lana N35 s izolátorem a nap. šroubem</t>
  </si>
  <si>
    <t>1204270333</t>
  </si>
  <si>
    <t>48 "definitivní stav"</t>
  </si>
  <si>
    <t>118</t>
  </si>
  <si>
    <t>RPL011M</t>
  </si>
  <si>
    <t>Montáž Rozebiratelné ukončení lana N 25 s izolátorem</t>
  </si>
  <si>
    <t>325916274</t>
  </si>
  <si>
    <t>119</t>
  </si>
  <si>
    <t>RPL011</t>
  </si>
  <si>
    <t>Rozebiratelné ukončení lana N 25 s izolátorem</t>
  </si>
  <si>
    <t>-890410334</t>
  </si>
  <si>
    <t>104</t>
  </si>
  <si>
    <t>RPL012M</t>
  </si>
  <si>
    <t>Montáž Rozebiratelné ukončení lana N 35 s izolátorem</t>
  </si>
  <si>
    <t>-494483207</t>
  </si>
  <si>
    <t>105</t>
  </si>
  <si>
    <t>RPL012</t>
  </si>
  <si>
    <t>Rozebiratelné ukončení lana N 35 s izolátorem</t>
  </si>
  <si>
    <t>-1087880034</t>
  </si>
  <si>
    <t>186</t>
  </si>
  <si>
    <t>RPL033M</t>
  </si>
  <si>
    <t>Montáž Nerozebiratelné trojsměrné spojení lan 25 mm2 kroužkem</t>
  </si>
  <si>
    <t>1876095982</t>
  </si>
  <si>
    <t>187</t>
  </si>
  <si>
    <t>RPL033</t>
  </si>
  <si>
    <t>Nerozebiratelné trojsměrné spojení lan 25 mm2 kroužkem</t>
  </si>
  <si>
    <t>1289005321</t>
  </si>
  <si>
    <t>106</t>
  </si>
  <si>
    <t>RPL034M</t>
  </si>
  <si>
    <t>Montáž Nerozebiratelné trojsměrné spojení lan 35 mm2 kroužkem</t>
  </si>
  <si>
    <t>-896166974</t>
  </si>
  <si>
    <t>107</t>
  </si>
  <si>
    <t>RPL034</t>
  </si>
  <si>
    <t>Nerozebiratelné trojsměrné spojení lan 35 mm2 kroužkem</t>
  </si>
  <si>
    <t>1485523609</t>
  </si>
  <si>
    <t>58</t>
  </si>
  <si>
    <t>RDNK041M</t>
  </si>
  <si>
    <t xml:space="preserve">Montáž Kabelové propojení trolejí v křížení, kabel 120mm2 </t>
  </si>
  <si>
    <t>-1950106332</t>
  </si>
  <si>
    <t>59</t>
  </si>
  <si>
    <t>RDNK041</t>
  </si>
  <si>
    <t>Kabelové propojení trolejí v křížení, kabel 120mm2</t>
  </si>
  <si>
    <t>1119005125</t>
  </si>
  <si>
    <t>60</t>
  </si>
  <si>
    <t>ROL125M</t>
  </si>
  <si>
    <t>Montáž Spojka troleje TM_TB</t>
  </si>
  <si>
    <t>-1733398515</t>
  </si>
  <si>
    <t>61</t>
  </si>
  <si>
    <t>ROL125</t>
  </si>
  <si>
    <t xml:space="preserve">Spojka troleje TM_TB </t>
  </si>
  <si>
    <t>2004689327</t>
  </si>
  <si>
    <t>66</t>
  </si>
  <si>
    <t>RLKD001M</t>
  </si>
  <si>
    <t>Montáž Drát trolejový Cu Ri 100mm2</t>
  </si>
  <si>
    <t>836406893</t>
  </si>
  <si>
    <t>833*1,1 'Přepočtené koeficientem množství</t>
  </si>
  <si>
    <t>67</t>
  </si>
  <si>
    <t>RLKD001</t>
  </si>
  <si>
    <t>Drát trolejový Cu Ri 100mm2</t>
  </si>
  <si>
    <t>1348936708</t>
  </si>
  <si>
    <t>833</t>
  </si>
  <si>
    <t>120</t>
  </si>
  <si>
    <t>RVP004M</t>
  </si>
  <si>
    <t>Ostatní instalační materiál</t>
  </si>
  <si>
    <t>%</t>
  </si>
  <si>
    <t>1830647501</t>
  </si>
  <si>
    <t>46-M2</t>
  </si>
  <si>
    <t xml:space="preserve">Zemní práce – výkopy pro trakční stožary </t>
  </si>
  <si>
    <t>121</t>
  </si>
  <si>
    <t>460010025</t>
  </si>
  <si>
    <t xml:space="preserve">Vytyčení trasy  inženýrských sítí v zastavěném prostoru</t>
  </si>
  <si>
    <t>km</t>
  </si>
  <si>
    <t>CS ÚRS 2019 02</t>
  </si>
  <si>
    <t>715555593</t>
  </si>
  <si>
    <t>180</t>
  </si>
  <si>
    <t>119003211</t>
  </si>
  <si>
    <t>Pomocné konstrukce při zabezpečení výkopu svislé ocelové mobilní oplocení, výšky do 1,5 m panely s reflexními signalizačními pruhy zřízení</t>
  </si>
  <si>
    <t>1988175403</t>
  </si>
  <si>
    <t>https://podminky.urs.cz/item/CS_URS_2024_01/119003211</t>
  </si>
  <si>
    <t>4*4*17 "oplocení výkopů pro betonové základy"</t>
  </si>
  <si>
    <t>181</t>
  </si>
  <si>
    <t>119003212</t>
  </si>
  <si>
    <t>Pomocné konstrukce při zabezpečení výkopu svislé ocelové mobilní oplocení, výšky do 1,5 m panely s reflexními signalizačními pruhy odstranění</t>
  </si>
  <si>
    <t>-1118856074</t>
  </si>
  <si>
    <t>https://podminky.urs.cz/item/CS_URS_2024_01/119003212</t>
  </si>
  <si>
    <t>126</t>
  </si>
  <si>
    <t>460242211</t>
  </si>
  <si>
    <t>Provizorní zajištění inženýrských sítí ve výkopech kabelů při křížení</t>
  </si>
  <si>
    <t>2278462</t>
  </si>
  <si>
    <t>https://podminky.urs.cz/item/CS_URS_2024_01/460242211</t>
  </si>
  <si>
    <t>127</t>
  </si>
  <si>
    <t>460141124</t>
  </si>
  <si>
    <t>Hloubení jam strojně včetně urovnáním dna s přemístěním výkopku do vzdálenosti 3 m od okraje jámy nebo s naložením na dopravní prostředek v omezeném prostoru v hornině třídy těžitelnosti II skupiny 5</t>
  </si>
  <si>
    <t>m3</t>
  </si>
  <si>
    <t>CS ÚRS 2024 02</t>
  </si>
  <si>
    <t>1981010066</t>
  </si>
  <si>
    <t>https://podminky.urs.cz/item/CS_URS_2024_02/460141124</t>
  </si>
  <si>
    <t>55,5</t>
  </si>
  <si>
    <t>460091113</t>
  </si>
  <si>
    <t>Odkop zeminy ručně s přemístěním výkopku do vzdálenosti 3 m od okraje jámy nebo s naložením na dopravní prostředek v hornině třídy těžitelnosti II skupiny 4</t>
  </si>
  <si>
    <t>453959368</t>
  </si>
  <si>
    <t>https://podminky.urs.cz/item/CS_URS_2024_02/460091113</t>
  </si>
  <si>
    <t>250,7*0,2</t>
  </si>
  <si>
    <t>129</t>
  </si>
  <si>
    <t>171211101</t>
  </si>
  <si>
    <t>Uložení sypanin do násypů ručně s rozprostřením sypaniny ve vrstvách a s hrubým urovnáním nezhutněných jakékoliv třídy těžitelnosti</t>
  </si>
  <si>
    <t>-725162999</t>
  </si>
  <si>
    <t>https://podminky.urs.cz/item/CS_URS_2023_01/171211101</t>
  </si>
  <si>
    <t>55,5+50,14</t>
  </si>
  <si>
    <t>460391125</t>
  </si>
  <si>
    <t>Zásyp jam ručně s uložením výkopku ve vrstvách a úpravou povrchu s přemístění sypaniny ze vzdálenosti do 10 m se zhutněním z horniny třídy těžitelnosti II skupiny 5</t>
  </si>
  <si>
    <t>1128508075</t>
  </si>
  <si>
    <t>https://podminky.urs.cz/item/CS_URS_2023_02/460391125</t>
  </si>
  <si>
    <t>22,55+50,14</t>
  </si>
  <si>
    <t>131</t>
  </si>
  <si>
    <t>460371113</t>
  </si>
  <si>
    <t>Naložení výkopku ručně z hornin třídy těžitelnosti II skupiny 4 až 5</t>
  </si>
  <si>
    <t>-820521334</t>
  </si>
  <si>
    <t>https://podminky.urs.cz/item/CS_URS_2023_01/460371113</t>
  </si>
  <si>
    <t>105,64-72,69</t>
  </si>
  <si>
    <t>132</t>
  </si>
  <si>
    <t>460641125</t>
  </si>
  <si>
    <t>Základové konstrukce základ bez bednění do rostlé zeminy z monolitického železobetonu bez výztuže bez zvláštních nároků na prostředí tř. C 25/30</t>
  </si>
  <si>
    <t>803466187</t>
  </si>
  <si>
    <t>https://podminky.urs.cz/item/CS_URS_2023_01/460641125</t>
  </si>
  <si>
    <t xml:space="preserve">Poznámka k položce:_x000d_
včetně betonu </t>
  </si>
  <si>
    <t>181,23</t>
  </si>
  <si>
    <t>133</t>
  </si>
  <si>
    <t>RVP1212.2</t>
  </si>
  <si>
    <t>Trubka ocelová bezešvá DN530, h=3</t>
  </si>
  <si>
    <t>2111834300</t>
  </si>
  <si>
    <t>4*5</t>
  </si>
  <si>
    <t>134</t>
  </si>
  <si>
    <t>460641212</t>
  </si>
  <si>
    <t>Základové konstrukce výztuž z betonářské oceli 10 505</t>
  </si>
  <si>
    <t>-2081105963</t>
  </si>
  <si>
    <t>https://podminky.urs.cz/item/CS_URS_2023_01/460641212</t>
  </si>
  <si>
    <t>((0,5*4)+(4,4*2))*0,888/1000*22"armatura</t>
  </si>
  <si>
    <t>135</t>
  </si>
  <si>
    <t>13021054</t>
  </si>
  <si>
    <t>tyč ocelová ohýbaná kruhová žebírková jakost B500B (10 505) výztuž do betonu D 10-16mm</t>
  </si>
  <si>
    <t>-370617065</t>
  </si>
  <si>
    <t>Poznámka k položce:_x000d_
Hmotnost: 0,62 kg/m</t>
  </si>
  <si>
    <t>178</t>
  </si>
  <si>
    <t>468051121</t>
  </si>
  <si>
    <t>Bourání základu betonového</t>
  </si>
  <si>
    <t>-712847196</t>
  </si>
  <si>
    <t>https://podminky.urs.cz/item/CS_URS_2024_01/468051121</t>
  </si>
  <si>
    <t>149,3</t>
  </si>
  <si>
    <t>188</t>
  </si>
  <si>
    <t>460341113</t>
  </si>
  <si>
    <t>Vodorovné přemístění (odvoz) horniny dopravními prostředky včetně složení, bez naložení a rozprostření jakékoliv třídy, na vzdálenost přes 500 do 1000 m</t>
  </si>
  <si>
    <t>-727810373</t>
  </si>
  <si>
    <t>https://podminky.urs.cz/item/CS_URS_2024_02/460341113</t>
  </si>
  <si>
    <t>32,95</t>
  </si>
  <si>
    <t>137</t>
  </si>
  <si>
    <t>469972111</t>
  </si>
  <si>
    <t>Odvoz suti a vybouraných hmot odvoz suti a vybouraných hmot do 1 km</t>
  </si>
  <si>
    <t>-2096391073</t>
  </si>
  <si>
    <t>https://podminky.urs.cz/item/CS_URS_2023_01/469972111</t>
  </si>
  <si>
    <t>149,3*2,2</t>
  </si>
  <si>
    <t>189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</si>
  <si>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</si>
  <si>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</si>
  <si>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-388767348</t>
  </si>
  <si>
    <t>https://podminky.urs.cz/item/CS_URS_2024_02/460341121</t>
  </si>
  <si>
    <t>32,95*10 'Přepočtené koeficientem množství</t>
  </si>
  <si>
    <t>138</t>
  </si>
  <si>
    <t>469972121</t>
  </si>
  <si>
    <t>Odvoz suti a vybouraných hmot odvoz suti a vybouraných hmot Příplatek k ceně za každý další i započatý 1 km</t>
  </si>
  <si>
    <t>-172471511</t>
  </si>
  <si>
    <t>https://podminky.urs.cz/item/CS_URS_2023_01/469972121</t>
  </si>
  <si>
    <t>328,46*6 'Přepočtené koeficientem množství</t>
  </si>
  <si>
    <t>179</t>
  </si>
  <si>
    <t>469973111</t>
  </si>
  <si>
    <t>Poplatek za uložení stavebního odpadu (skládkovné) na skládce z prostého betonu zatříděného do Katalogu odpadů pod kódem 17 01 01</t>
  </si>
  <si>
    <t>1109691726</t>
  </si>
  <si>
    <t>https://podminky.urs.cz/item/CS_URS_2024_02/469973111</t>
  </si>
  <si>
    <t>190</t>
  </si>
  <si>
    <t>171201221</t>
  </si>
  <si>
    <t>Poplatek za uložení stavebního odpadu na skládce (skládkovné) zeminy a kamení zatříděného do Katalogu odpadů pod kódem 17 05 04</t>
  </si>
  <si>
    <t>418975298</t>
  </si>
  <si>
    <t>https://podminky.urs.cz/item/CS_URS_2024_02/171201221</t>
  </si>
  <si>
    <t>32,95*1,7</t>
  </si>
  <si>
    <t>140</t>
  </si>
  <si>
    <t>469981111</t>
  </si>
  <si>
    <t>Přesun hmot pro pomocné stavební práce při elektromontážích dopravní vzdálenost do 1 000 m</t>
  </si>
  <si>
    <t>19162516</t>
  </si>
  <si>
    <t>https://podminky.urs.cz/item/CS_URS_2023_01/469981111</t>
  </si>
  <si>
    <t>181,23*2,4+0,24+121,66+4,23*2,4</t>
  </si>
  <si>
    <t>141</t>
  </si>
  <si>
    <t>469981211</t>
  </si>
  <si>
    <t>Přesun hmot pro pomocné stavební práce při elektromontážích Příplatek k ceně za zvětšený přesun přes vymezenou největší dopravní vzdálenost za každých dalších i započatých 1000 m</t>
  </si>
  <si>
    <t>-1894425621</t>
  </si>
  <si>
    <t>https://podminky.urs.cz/item/CS_URS_2024_02/469981211</t>
  </si>
  <si>
    <t>567,004*19 'Přepočtené koeficientem množství</t>
  </si>
  <si>
    <t>142</t>
  </si>
  <si>
    <t>RVP005</t>
  </si>
  <si>
    <t>Zásyp z kameniva hrubého, frakce 16 - 32 mm</t>
  </si>
  <si>
    <t>195419972</t>
  </si>
  <si>
    <t>(PI*0,2*(0,25*0,25-0,1*0,1))*4</t>
  </si>
  <si>
    <t>143</t>
  </si>
  <si>
    <t>58333688</t>
  </si>
  <si>
    <t>kamenivo těžené hrubé frakce 32/63</t>
  </si>
  <si>
    <t>441217579</t>
  </si>
  <si>
    <t>0,132*1,8</t>
  </si>
  <si>
    <t>144</t>
  </si>
  <si>
    <t>RVP006</t>
  </si>
  <si>
    <t>Zásyp z pisku s prolitou vodou</t>
  </si>
  <si>
    <t>1304410427</t>
  </si>
  <si>
    <t>(PI*0,25*0,25*2,3)*4</t>
  </si>
  <si>
    <t>3,14*1,3*(0,29*0,29-0,15*0,15)*18"PI*h*(r1*r1-r2*r2)*n</t>
  </si>
  <si>
    <t>145</t>
  </si>
  <si>
    <t>58331280</t>
  </si>
  <si>
    <t>kamenivo těžené drobné frakce 0/1</t>
  </si>
  <si>
    <t>-7415076</t>
  </si>
  <si>
    <t>6,33*2</t>
  </si>
  <si>
    <t>146</t>
  </si>
  <si>
    <t>RVP008M</t>
  </si>
  <si>
    <t>Zhotovení betonového límce stožáru</t>
  </si>
  <si>
    <t>-23215485</t>
  </si>
  <si>
    <t>3,14*0,35*0,35*0,5*22</t>
  </si>
  <si>
    <t>147</t>
  </si>
  <si>
    <t>RVP00.2</t>
  </si>
  <si>
    <t>beton C 30/37 XF4 kamenivo frakce 0/8</t>
  </si>
  <si>
    <t>-1750719374</t>
  </si>
  <si>
    <t>148</t>
  </si>
  <si>
    <t>RVP012M</t>
  </si>
  <si>
    <t>Poplatek za analýzu odpadů podle vyhl. 273/2021 Sb</t>
  </si>
  <si>
    <t>1282491866</t>
  </si>
  <si>
    <t>149</t>
  </si>
  <si>
    <t>213311151</t>
  </si>
  <si>
    <t>Polštáře zhutněné pod základy ze štěrkodrti netříděné</t>
  </si>
  <si>
    <t>1005334509</t>
  </si>
  <si>
    <t>https://podminky.urs.cz/item/CS_URS_2024_01/213311151</t>
  </si>
  <si>
    <t>Poznámka k položce:_x000d_
štěrková výplň hranolových a pilotových základů</t>
  </si>
  <si>
    <t>(PI*(0,48*0,48-0,3*0,3)*1)*6 "betonové hranolové základy</t>
  </si>
  <si>
    <t>150</t>
  </si>
  <si>
    <t>69311202</t>
  </si>
  <si>
    <t>geotextilie netkaná separační, ochranná, filtrační, drenážní PES(70%)+PP(30%) 500g/m2</t>
  </si>
  <si>
    <t>-1742663633</t>
  </si>
  <si>
    <t>Poznámka k položce:_x000d_
provizorní stožáry</t>
  </si>
  <si>
    <t>2,5*2,5*6</t>
  </si>
  <si>
    <t>151</t>
  </si>
  <si>
    <t>113311171</t>
  </si>
  <si>
    <t>Odstranění geosyntetik s uložením na vzdálenost do 20 m nebo naložením na dopravní prostředek geotextilie</t>
  </si>
  <si>
    <t>-1852387315</t>
  </si>
  <si>
    <t>https://podminky.urs.cz/item/CS_URS_2024_02/113311171</t>
  </si>
  <si>
    <t>46-M1</t>
  </si>
  <si>
    <t>Zemní práce – povrchy</t>
  </si>
  <si>
    <t>152</t>
  </si>
  <si>
    <t>460030011</t>
  </si>
  <si>
    <t>Přípravné terénní práce sejmutí drnu včetně nařezání a uložení na hromady na vzdálenost do 50 m nebo naložení na dopravní prostředek jakékoliv tloušťky</t>
  </si>
  <si>
    <t>-1529034866</t>
  </si>
  <si>
    <t>https://podminky.urs.cz/item/CS_URS_2023_01/460030011</t>
  </si>
  <si>
    <t>251</t>
  </si>
  <si>
    <t>153</t>
  </si>
  <si>
    <t>460581121</t>
  </si>
  <si>
    <t>Úprava terénu zatravnění, včetně dodání osiva a zalití vodou na rovině</t>
  </si>
  <si>
    <t>-660049637</t>
  </si>
  <si>
    <t>https://podminky.urs.cz/item/CS_URS_2023_01/460581121</t>
  </si>
  <si>
    <t>251*1,15 'Přepočtené koeficientem množství</t>
  </si>
  <si>
    <t>154</t>
  </si>
  <si>
    <t>468021131</t>
  </si>
  <si>
    <t>Vytrhání dlažby včetně ručního rozebrání, vytřídění, odhozu na hromady nebo naložení na dopravní prostředek a očistění kostek nebo dlaždic z pískového podkladu z kostek mozaikových, spáry zalité</t>
  </si>
  <si>
    <t>CS ÚRS 2021 01</t>
  </si>
  <si>
    <t>-146764234</t>
  </si>
  <si>
    <t>https://podminky.urs.cz/item/CS_URS_2021_01/468021131</t>
  </si>
  <si>
    <t>155</t>
  </si>
  <si>
    <t>468011123</t>
  </si>
  <si>
    <t>Odstranění podkladů nebo krytů komunikací včetně rozpojení na kusy a zarovnání styčné spáry z kameniva drceného, tloušťky přes 20 do 30 cm</t>
  </si>
  <si>
    <t>-116070546</t>
  </si>
  <si>
    <t>https://podminky.urs.cz/item/CS_URS_2023_01/468011123</t>
  </si>
  <si>
    <t>9 "žívíce</t>
  </si>
  <si>
    <t>10 "dlažba</t>
  </si>
  <si>
    <t>101 "asfalt</t>
  </si>
  <si>
    <t>156</t>
  </si>
  <si>
    <t>460871135</t>
  </si>
  <si>
    <t>Podklad vozovek a chodníků včetně rozprostření a úpravy ze štěrkopísku, včetně zhutnění, tloušťky přes 20 do 25 cm</t>
  </si>
  <si>
    <t>1800029394</t>
  </si>
  <si>
    <t>https://podminky.urs.cz/item/CS_URS_2023_01/460871135</t>
  </si>
  <si>
    <t>157</t>
  </si>
  <si>
    <t>460881612</t>
  </si>
  <si>
    <t>Kryt vozovek a chodníků kladení dlažby (materiál ve specifikaci) včetně spárování, do lože z kameniva těženého z dlaždic betonových tvarovaných nebo zámkových</t>
  </si>
  <si>
    <t>1863325060</t>
  </si>
  <si>
    <t>https://podminky.urs.cz/item/CS_URS_2023_01/460881612</t>
  </si>
  <si>
    <t>10+2,5</t>
  </si>
  <si>
    <t>158</t>
  </si>
  <si>
    <t>59246115</t>
  </si>
  <si>
    <t>dlažba betonová chodníková 300x300mm tl 32mm přírodní</t>
  </si>
  <si>
    <t>-191817719</t>
  </si>
  <si>
    <t>10*0,25</t>
  </si>
  <si>
    <t>159</t>
  </si>
  <si>
    <t>468031211</t>
  </si>
  <si>
    <t>Vytrhání obrub s odkopáním horniny a lože, s odhozením nebo naložením na dopravní prostředek stojatých chodníkových</t>
  </si>
  <si>
    <t>CS ÚRS 2022 01</t>
  </si>
  <si>
    <t>-459588456</t>
  </si>
  <si>
    <t>https://podminky.urs.cz/item/CS_URS_2022_01/468031211</t>
  </si>
  <si>
    <t>92,5</t>
  </si>
  <si>
    <t>160</t>
  </si>
  <si>
    <t>460912211</t>
  </si>
  <si>
    <t>Očištění vybouraných prvků z vozovek a chodníků obrubníků od spojovacího materiálu z jakéhokoliv lože, s odklizením a uložením na vzdálenost 10 m chodníkových</t>
  </si>
  <si>
    <t>-2136562755</t>
  </si>
  <si>
    <t>https://podminky.urs.cz/item/CS_URS_2023_01/460912211</t>
  </si>
  <si>
    <t>161</t>
  </si>
  <si>
    <t>460892121</t>
  </si>
  <si>
    <t>Osazení obrubníku se zřízením lože, s vyplněním a zatřením spár betonového chodníkového ležatého, do lože z betonu prostého</t>
  </si>
  <si>
    <t>-874825124</t>
  </si>
  <si>
    <t>https://podminky.urs.cz/item/CS_URS_2023_01/460892121</t>
  </si>
  <si>
    <t>162</t>
  </si>
  <si>
    <t>468041123</t>
  </si>
  <si>
    <t>Řezání spár v podkladu nebo krytu živičném, tloušťky přes 10 do 15 cm</t>
  </si>
  <si>
    <t>809323858</t>
  </si>
  <si>
    <t>https://podminky.urs.cz/item/CS_URS_2023_02/468041123</t>
  </si>
  <si>
    <t>178,5+33,5</t>
  </si>
  <si>
    <t>163</t>
  </si>
  <si>
    <t>460881313</t>
  </si>
  <si>
    <t>Kryt vozovek a chodníků z litého asfaltu včetně rozprostření, tloušťky přes 3 do 5 cm</t>
  </si>
  <si>
    <t>-94358007</t>
  </si>
  <si>
    <t>https://podminky.urs.cz/item/CS_URS_2023_02/460881313</t>
  </si>
  <si>
    <t>9+101</t>
  </si>
  <si>
    <t>HZS</t>
  </si>
  <si>
    <t>Hodinové zúčtovací sazby</t>
  </si>
  <si>
    <t>164</t>
  </si>
  <si>
    <t>HZS4212</t>
  </si>
  <si>
    <t>Hodinová zúčtovací sazba revizní technik specialista</t>
  </si>
  <si>
    <t>hod</t>
  </si>
  <si>
    <t>1750048253</t>
  </si>
  <si>
    <t>165</t>
  </si>
  <si>
    <t>HZS4222</t>
  </si>
  <si>
    <t>Hodinová zúčtovací sazba geodet specialista</t>
  </si>
  <si>
    <t>-304465128</t>
  </si>
  <si>
    <t>166</t>
  </si>
  <si>
    <t>HZS4232</t>
  </si>
  <si>
    <t>Hodinové zúčtovací sazby ostatních profesí revizní a kontrolní činnost technik odborný</t>
  </si>
  <si>
    <t>-689915099</t>
  </si>
  <si>
    <t>https://podminky.urs.cz/item/CS_URS_2023_01/HZS4232</t>
  </si>
  <si>
    <t>167</t>
  </si>
  <si>
    <t>RVP007</t>
  </si>
  <si>
    <t>Hodinová zúčtovací sazba technik dopravního podniku - manipulace na síti, zajištění, přepnutí vedení</t>
  </si>
  <si>
    <t>2137065611</t>
  </si>
  <si>
    <t>Vedlejší rozpočtové náklady</t>
  </si>
  <si>
    <t>VRN1</t>
  </si>
  <si>
    <t xml:space="preserve"> Průzkumné, geodetické a projektové práce</t>
  </si>
  <si>
    <t>168</t>
  </si>
  <si>
    <t>012103000</t>
  </si>
  <si>
    <t>Geodetické práce před výstavbou</t>
  </si>
  <si>
    <t>Komplet</t>
  </si>
  <si>
    <t>1024</t>
  </si>
  <si>
    <t>-1896604278</t>
  </si>
  <si>
    <t>169</t>
  </si>
  <si>
    <t>012303000</t>
  </si>
  <si>
    <t>Geodetické práce po výstavbě</t>
  </si>
  <si>
    <t>-195018370</t>
  </si>
  <si>
    <t>170</t>
  </si>
  <si>
    <t>013254000</t>
  </si>
  <si>
    <t>Dokumentace skutečného provedení stavby</t>
  </si>
  <si>
    <t>komplet</t>
  </si>
  <si>
    <t>-336917768</t>
  </si>
  <si>
    <t>171</t>
  </si>
  <si>
    <t>RVP003</t>
  </si>
  <si>
    <t xml:space="preserve">Dokumentace RDS </t>
  </si>
  <si>
    <t>1447422623</t>
  </si>
  <si>
    <t>VRN3</t>
  </si>
  <si>
    <t>172</t>
  </si>
  <si>
    <t>030001000</t>
  </si>
  <si>
    <t>180998589</t>
  </si>
  <si>
    <t>173</t>
  </si>
  <si>
    <t>039002000</t>
  </si>
  <si>
    <t>Zrušení zařízení staveniště</t>
  </si>
  <si>
    <t>-1964924086</t>
  </si>
  <si>
    <t>VRN4</t>
  </si>
  <si>
    <t>Inženýrská činnost</t>
  </si>
  <si>
    <t>174</t>
  </si>
  <si>
    <t>041103000</t>
  </si>
  <si>
    <t>Autorský dozor projektanta</t>
  </si>
  <si>
    <t>898482131</t>
  </si>
  <si>
    <t>https://podminky.urs.cz/item/CS_URS_2023_01/041103000</t>
  </si>
  <si>
    <t>175</t>
  </si>
  <si>
    <t>043002000</t>
  </si>
  <si>
    <t>Zkoušky a ostatní měření</t>
  </si>
  <si>
    <t>kpl</t>
  </si>
  <si>
    <t>227305843</t>
  </si>
  <si>
    <t>176</t>
  </si>
  <si>
    <t>044002000</t>
  </si>
  <si>
    <t>Revize</t>
  </si>
  <si>
    <t>Ks</t>
  </si>
  <si>
    <t>-1696448768</t>
  </si>
  <si>
    <t>177</t>
  </si>
  <si>
    <t>R044002000</t>
  </si>
  <si>
    <t>Průkaz způsobilosti UTZ/E</t>
  </si>
  <si>
    <t>1559378239</t>
  </si>
  <si>
    <t>F04 - DIO</t>
  </si>
  <si>
    <t>Ostatní - Ostatní</t>
  </si>
  <si>
    <t>D1 - PRONÁJEM DZ</t>
  </si>
  <si>
    <t>D2 - SLUŽBY</t>
  </si>
  <si>
    <t>Ostatní</t>
  </si>
  <si>
    <t>PRONÁJEM DZ</t>
  </si>
  <si>
    <t>RDIO1</t>
  </si>
  <si>
    <t>Značka základní velikost a zvětšená (sloupek,značka,objímky)</t>
  </si>
  <si>
    <t>719527510</t>
  </si>
  <si>
    <t>RDIO2</t>
  </si>
  <si>
    <t>Dopravní kužel</t>
  </si>
  <si>
    <t>428182417</t>
  </si>
  <si>
    <t>RDIO3</t>
  </si>
  <si>
    <t>Podstavec pro dop. značky (velký, malý)</t>
  </si>
  <si>
    <t>906586730</t>
  </si>
  <si>
    <t>RDIO4</t>
  </si>
  <si>
    <t>Světlo typ 3 "EKO" - komplet (včetně AKU)</t>
  </si>
  <si>
    <t>1690472334</t>
  </si>
  <si>
    <t>RDIO5</t>
  </si>
  <si>
    <t>Pojízdná uzavírková tabule</t>
  </si>
  <si>
    <t>-1228954327</t>
  </si>
  <si>
    <t>SLUŽBY</t>
  </si>
  <si>
    <t>RDIO6</t>
  </si>
  <si>
    <t>Montáž DZ základní ( 1 ks DZ )</t>
  </si>
  <si>
    <t>1687369421</t>
  </si>
  <si>
    <t>RDIO7</t>
  </si>
  <si>
    <t>Montáž DZ velkoplošná ( 1 ks DZ )</t>
  </si>
  <si>
    <t>-1488666430</t>
  </si>
  <si>
    <t>RDIO8</t>
  </si>
  <si>
    <t>Demontáž DZ základní ( 1 ks DZ )</t>
  </si>
  <si>
    <t>-670077819</t>
  </si>
  <si>
    <t>RDIO9</t>
  </si>
  <si>
    <t>Demontáž DZ velkoplošná ( 1 ks DZ )</t>
  </si>
  <si>
    <t>-850363664</t>
  </si>
  <si>
    <t>RDIO10</t>
  </si>
  <si>
    <t xml:space="preserve">Doprava </t>
  </si>
  <si>
    <t>1973011801</t>
  </si>
  <si>
    <t>POZNAMKA</t>
  </si>
  <si>
    <t>Konečná cena za pronájem DZ vychází z počtu dní pronájmu a množství DZ._x000d_
Množství dopravního značení vychází z odsouhlaseného DIO DI - PČR a požadavků stavby._x000d_
Před vystavením faktury je vždy vzájemně odsouhlasen soupis skutečně provedených dodávek a prací._x000d_
U dlouhodobých pronájmů lze cenu domluvit individuálně.</t>
  </si>
  <si>
    <t>302929728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</si>
</sst>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horizontal="right" vertical="center"/>
    </xf>
    <xf numFmtId="4" fontId="14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4" fontId="32" fillId="0" borderId="12" xfId="0" applyNumberFormat="1" applyFont="1" applyBorder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4" fontId="22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2151511" TargetMode="External" /><Relationship Id="rId2" Type="http://schemas.openxmlformats.org/officeDocument/2006/relationships/hyperlink" Target="https://podminky.urs.cz/item/CS_URS_2023_02/998231311" TargetMode="External" /><Relationship Id="rId3" Type="http://schemas.openxmlformats.org/officeDocument/2006/relationships/hyperlink" Target="https://podminky.urs.cz/item/CS_URS_2024_01/460030023" TargetMode="External" /><Relationship Id="rId4" Type="http://schemas.openxmlformats.org/officeDocument/2006/relationships/hyperlink" Target="https://podminky.urs.cz/item/CS_URS_2024_01/460031211" TargetMode="External" /><Relationship Id="rId5" Type="http://schemas.openxmlformats.org/officeDocument/2006/relationships/hyperlink" Target="https://podminky.urs.cz/item/CS_URS_2024_01/913121111" TargetMode="External" /><Relationship Id="rId6" Type="http://schemas.openxmlformats.org/officeDocument/2006/relationships/hyperlink" Target="https://podminky.urs.cz/item/CS_URS_2023_02/460791114" TargetMode="External" /><Relationship Id="rId7" Type="http://schemas.openxmlformats.org/officeDocument/2006/relationships/hyperlink" Target="https://podminky.urs.cz/item/CS_URS_2024_01/119003211" TargetMode="External" /><Relationship Id="rId8" Type="http://schemas.openxmlformats.org/officeDocument/2006/relationships/hyperlink" Target="https://podminky.urs.cz/item/CS_URS_2024_01/119003212" TargetMode="External" /><Relationship Id="rId9" Type="http://schemas.openxmlformats.org/officeDocument/2006/relationships/hyperlink" Target="https://podminky.urs.cz/item/CS_URS_2024_01/460242211" TargetMode="External" /><Relationship Id="rId10" Type="http://schemas.openxmlformats.org/officeDocument/2006/relationships/hyperlink" Target="https://podminky.urs.cz/item/CS_URS_2024_02/460141124" TargetMode="External" /><Relationship Id="rId11" Type="http://schemas.openxmlformats.org/officeDocument/2006/relationships/hyperlink" Target="https://podminky.urs.cz/item/CS_URS_2024_02/460091113" TargetMode="External" /><Relationship Id="rId12" Type="http://schemas.openxmlformats.org/officeDocument/2006/relationships/hyperlink" Target="https://podminky.urs.cz/item/CS_URS_2023_01/171211101" TargetMode="External" /><Relationship Id="rId13" Type="http://schemas.openxmlformats.org/officeDocument/2006/relationships/hyperlink" Target="https://podminky.urs.cz/item/CS_URS_2023_02/460391125" TargetMode="External" /><Relationship Id="rId14" Type="http://schemas.openxmlformats.org/officeDocument/2006/relationships/hyperlink" Target="https://podminky.urs.cz/item/CS_URS_2023_01/460371113" TargetMode="External" /><Relationship Id="rId15" Type="http://schemas.openxmlformats.org/officeDocument/2006/relationships/hyperlink" Target="https://podminky.urs.cz/item/CS_URS_2023_01/460641125" TargetMode="External" /><Relationship Id="rId16" Type="http://schemas.openxmlformats.org/officeDocument/2006/relationships/hyperlink" Target="https://podminky.urs.cz/item/CS_URS_2023_01/460641212" TargetMode="External" /><Relationship Id="rId17" Type="http://schemas.openxmlformats.org/officeDocument/2006/relationships/hyperlink" Target="https://podminky.urs.cz/item/CS_URS_2024_01/468051121" TargetMode="External" /><Relationship Id="rId18" Type="http://schemas.openxmlformats.org/officeDocument/2006/relationships/hyperlink" Target="https://podminky.urs.cz/item/CS_URS_2024_02/460341113" TargetMode="External" /><Relationship Id="rId19" Type="http://schemas.openxmlformats.org/officeDocument/2006/relationships/hyperlink" Target="https://podminky.urs.cz/item/CS_URS_2023_01/469972111" TargetMode="External" /><Relationship Id="rId20" Type="http://schemas.openxmlformats.org/officeDocument/2006/relationships/hyperlink" Target="https://podminky.urs.cz/item/CS_URS_2024_02/460341121" TargetMode="External" /><Relationship Id="rId21" Type="http://schemas.openxmlformats.org/officeDocument/2006/relationships/hyperlink" Target="https://podminky.urs.cz/item/CS_URS_2023_01/469972121" TargetMode="External" /><Relationship Id="rId22" Type="http://schemas.openxmlformats.org/officeDocument/2006/relationships/hyperlink" Target="https://podminky.urs.cz/item/CS_URS_2024_02/469973111" TargetMode="External" /><Relationship Id="rId23" Type="http://schemas.openxmlformats.org/officeDocument/2006/relationships/hyperlink" Target="https://podminky.urs.cz/item/CS_URS_2024_02/171201221" TargetMode="External" /><Relationship Id="rId24" Type="http://schemas.openxmlformats.org/officeDocument/2006/relationships/hyperlink" Target="https://podminky.urs.cz/item/CS_URS_2023_01/469981111" TargetMode="External" /><Relationship Id="rId25" Type="http://schemas.openxmlformats.org/officeDocument/2006/relationships/hyperlink" Target="https://podminky.urs.cz/item/CS_URS_2024_02/469981211" TargetMode="External" /><Relationship Id="rId26" Type="http://schemas.openxmlformats.org/officeDocument/2006/relationships/hyperlink" Target="https://podminky.urs.cz/item/CS_URS_2024_01/213311151" TargetMode="External" /><Relationship Id="rId27" Type="http://schemas.openxmlformats.org/officeDocument/2006/relationships/hyperlink" Target="https://podminky.urs.cz/item/CS_URS_2024_02/113311171" TargetMode="External" /><Relationship Id="rId28" Type="http://schemas.openxmlformats.org/officeDocument/2006/relationships/hyperlink" Target="https://podminky.urs.cz/item/CS_URS_2023_01/460030011" TargetMode="External" /><Relationship Id="rId29" Type="http://schemas.openxmlformats.org/officeDocument/2006/relationships/hyperlink" Target="https://podminky.urs.cz/item/CS_URS_2023_01/460581121" TargetMode="External" /><Relationship Id="rId30" Type="http://schemas.openxmlformats.org/officeDocument/2006/relationships/hyperlink" Target="https://podminky.urs.cz/item/CS_URS_2021_01/468021131" TargetMode="External" /><Relationship Id="rId31" Type="http://schemas.openxmlformats.org/officeDocument/2006/relationships/hyperlink" Target="https://podminky.urs.cz/item/CS_URS_2023_01/468011123" TargetMode="External" /><Relationship Id="rId32" Type="http://schemas.openxmlformats.org/officeDocument/2006/relationships/hyperlink" Target="https://podminky.urs.cz/item/CS_URS_2023_01/460871135" TargetMode="External" /><Relationship Id="rId33" Type="http://schemas.openxmlformats.org/officeDocument/2006/relationships/hyperlink" Target="https://podminky.urs.cz/item/CS_URS_2023_01/460881612" TargetMode="External" /><Relationship Id="rId34" Type="http://schemas.openxmlformats.org/officeDocument/2006/relationships/hyperlink" Target="https://podminky.urs.cz/item/CS_URS_2022_01/468031211" TargetMode="External" /><Relationship Id="rId35" Type="http://schemas.openxmlformats.org/officeDocument/2006/relationships/hyperlink" Target="https://podminky.urs.cz/item/CS_URS_2023_01/460912211" TargetMode="External" /><Relationship Id="rId36" Type="http://schemas.openxmlformats.org/officeDocument/2006/relationships/hyperlink" Target="https://podminky.urs.cz/item/CS_URS_2023_01/460892121" TargetMode="External" /><Relationship Id="rId37" Type="http://schemas.openxmlformats.org/officeDocument/2006/relationships/hyperlink" Target="https://podminky.urs.cz/item/CS_URS_2023_02/468041123" TargetMode="External" /><Relationship Id="rId38" Type="http://schemas.openxmlformats.org/officeDocument/2006/relationships/hyperlink" Target="https://podminky.urs.cz/item/CS_URS_2023_02/460881313" TargetMode="External" /><Relationship Id="rId39" Type="http://schemas.openxmlformats.org/officeDocument/2006/relationships/hyperlink" Target="https://podminky.urs.cz/item/CS_URS_2023_01/HZS4232" TargetMode="External" /><Relationship Id="rId40" Type="http://schemas.openxmlformats.org/officeDocument/2006/relationships/hyperlink" Target="https://podminky.urs.cz/item/CS_URS_2023_01/041103000" TargetMode="External" /><Relationship Id="rId4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4</v>
      </c>
      <c r="BV1" s="15" t="s">
        <v>5</v>
      </c>
    </row>
    <row r="2" s="1" customFormat="1" ht="36.96" customHeight="1">
      <c r="AR2" s="16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="1" customFormat="1" ht="24.96" customHeight="1">
      <c r="B4" s="20"/>
      <c r="D4" s="21" t="s">
        <v>10</v>
      </c>
      <c r="AR4" s="20"/>
      <c r="AS4" s="22" t="s">
        <v>11</v>
      </c>
      <c r="BG4" s="23" t="s">
        <v>12</v>
      </c>
      <c r="BS4" s="17" t="s">
        <v>13</v>
      </c>
    </row>
    <row r="5" s="1" customFormat="1" ht="12" customHeight="1">
      <c r="B5" s="20"/>
      <c r="D5" s="24" t="s">
        <v>14</v>
      </c>
      <c r="K5" s="25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G5" s="26" t="s">
        <v>16</v>
      </c>
      <c r="BS5" s="17" t="s">
        <v>7</v>
      </c>
    </row>
    <row r="6" s="1" customFormat="1" ht="36.96" customHeight="1">
      <c r="B6" s="20"/>
      <c r="D6" s="27" t="s">
        <v>17</v>
      </c>
      <c r="K6" s="28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G6" s="29"/>
      <c r="BS6" s="17" t="s">
        <v>7</v>
      </c>
    </row>
    <row r="7" s="1" customFormat="1" ht="12" customHeight="1">
      <c r="B7" s="20"/>
      <c r="D7" s="30" t="s">
        <v>19</v>
      </c>
      <c r="K7" s="25" t="s">
        <v>1</v>
      </c>
      <c r="AK7" s="30" t="s">
        <v>20</v>
      </c>
      <c r="AN7" s="25" t="s">
        <v>1</v>
      </c>
      <c r="AR7" s="20"/>
      <c r="BG7" s="29"/>
      <c r="BS7" s="17" t="s">
        <v>7</v>
      </c>
    </row>
    <row r="8" s="1" customFormat="1" ht="12" customHeight="1">
      <c r="B8" s="20"/>
      <c r="D8" s="30" t="s">
        <v>21</v>
      </c>
      <c r="K8" s="25" t="s">
        <v>22</v>
      </c>
      <c r="AK8" s="30" t="s">
        <v>23</v>
      </c>
      <c r="AN8" s="31" t="s">
        <v>24</v>
      </c>
      <c r="AR8" s="20"/>
      <c r="BG8" s="29"/>
      <c r="BS8" s="17" t="s">
        <v>7</v>
      </c>
    </row>
    <row r="9" s="1" customFormat="1" ht="14.4" customHeight="1">
      <c r="B9" s="20"/>
      <c r="AR9" s="20"/>
      <c r="BG9" s="29"/>
      <c r="BS9" s="17" t="s">
        <v>7</v>
      </c>
    </row>
    <row r="10" s="1" customFormat="1" ht="12" customHeight="1">
      <c r="B10" s="20"/>
      <c r="D10" s="30" t="s">
        <v>25</v>
      </c>
      <c r="AK10" s="30" t="s">
        <v>26</v>
      </c>
      <c r="AN10" s="25" t="s">
        <v>1</v>
      </c>
      <c r="AR10" s="20"/>
      <c r="BG10" s="29"/>
      <c r="BS10" s="17" t="s">
        <v>7</v>
      </c>
    </row>
    <row r="11" s="1" customFormat="1" ht="18.48" customHeight="1">
      <c r="B11" s="20"/>
      <c r="E11" s="25" t="s">
        <v>27</v>
      </c>
      <c r="AK11" s="30" t="s">
        <v>28</v>
      </c>
      <c r="AN11" s="25" t="s">
        <v>1</v>
      </c>
      <c r="AR11" s="20"/>
      <c r="BG11" s="29"/>
      <c r="BS11" s="17" t="s">
        <v>7</v>
      </c>
    </row>
    <row r="12" s="1" customFormat="1" ht="6.96" customHeight="1">
      <c r="B12" s="20"/>
      <c r="AR12" s="20"/>
      <c r="BG12" s="29"/>
      <c r="BS12" s="17" t="s">
        <v>7</v>
      </c>
    </row>
    <row r="13" s="1" customFormat="1" ht="12" customHeight="1">
      <c r="B13" s="20"/>
      <c r="D13" s="30" t="s">
        <v>29</v>
      </c>
      <c r="AK13" s="30" t="s">
        <v>26</v>
      </c>
      <c r="AN13" s="32" t="s">
        <v>30</v>
      </c>
      <c r="AR13" s="20"/>
      <c r="BG13" s="29"/>
      <c r="BS13" s="17" t="s">
        <v>7</v>
      </c>
    </row>
    <row r="14">
      <c r="B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N14" s="32" t="s">
        <v>30</v>
      </c>
      <c r="AR14" s="20"/>
      <c r="BG14" s="29"/>
      <c r="BS14" s="17" t="s">
        <v>7</v>
      </c>
    </row>
    <row r="15" s="1" customFormat="1" ht="6.96" customHeight="1">
      <c r="B15" s="20"/>
      <c r="AR15" s="20"/>
      <c r="BG15" s="29"/>
      <c r="BS15" s="17" t="s">
        <v>3</v>
      </c>
    </row>
    <row r="16" s="1" customFormat="1" ht="12" customHeight="1">
      <c r="B16" s="20"/>
      <c r="D16" s="30" t="s">
        <v>31</v>
      </c>
      <c r="AK16" s="30" t="s">
        <v>26</v>
      </c>
      <c r="AN16" s="25" t="s">
        <v>1</v>
      </c>
      <c r="AR16" s="20"/>
      <c r="BG16" s="29"/>
      <c r="BS16" s="17" t="s">
        <v>3</v>
      </c>
    </row>
    <row r="17" s="1" customFormat="1" ht="18.48" customHeight="1">
      <c r="B17" s="20"/>
      <c r="E17" s="25" t="s">
        <v>32</v>
      </c>
      <c r="AK17" s="30" t="s">
        <v>28</v>
      </c>
      <c r="AN17" s="25" t="s">
        <v>1</v>
      </c>
      <c r="AR17" s="20"/>
      <c r="BG17" s="29"/>
      <c r="BS17" s="17" t="s">
        <v>3</v>
      </c>
    </row>
    <row r="18" s="1" customFormat="1" ht="6.96" customHeight="1">
      <c r="B18" s="20"/>
      <c r="AR18" s="20"/>
      <c r="BG18" s="29"/>
      <c r="BS18" s="17" t="s">
        <v>7</v>
      </c>
    </row>
    <row r="19" s="1" customFormat="1" ht="12" customHeight="1">
      <c r="B19" s="20"/>
      <c r="D19" s="30" t="s">
        <v>33</v>
      </c>
      <c r="AK19" s="30" t="s">
        <v>26</v>
      </c>
      <c r="AN19" s="25" t="s">
        <v>1</v>
      </c>
      <c r="AR19" s="20"/>
      <c r="BG19" s="29"/>
      <c r="BS19" s="17" t="s">
        <v>7</v>
      </c>
    </row>
    <row r="20" s="1" customFormat="1" ht="18.48" customHeight="1">
      <c r="B20" s="20"/>
      <c r="E20" s="25" t="s">
        <v>34</v>
      </c>
      <c r="AK20" s="30" t="s">
        <v>28</v>
      </c>
      <c r="AN20" s="25" t="s">
        <v>1</v>
      </c>
      <c r="AR20" s="20"/>
      <c r="BG20" s="29"/>
      <c r="BS20" s="17" t="s">
        <v>3</v>
      </c>
    </row>
    <row r="21" s="1" customFormat="1" ht="6.96" customHeight="1">
      <c r="B21" s="20"/>
      <c r="AR21" s="20"/>
      <c r="BG21" s="29"/>
    </row>
    <row r="22" s="1" customFormat="1" ht="12" customHeight="1">
      <c r="B22" s="20"/>
      <c r="D22" s="30" t="s">
        <v>35</v>
      </c>
      <c r="AR22" s="20"/>
      <c r="BG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G23" s="29"/>
    </row>
    <row r="24" s="1" customFormat="1" ht="6.96" customHeight="1">
      <c r="B24" s="20"/>
      <c r="AR24" s="20"/>
      <c r="BG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G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G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G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G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ROUND(BB94,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ROUND(AX94, 2)</f>
        <v>0</v>
      </c>
      <c r="AL29" s="3"/>
      <c r="AM29" s="3"/>
      <c r="AN29" s="3"/>
      <c r="AO29" s="3"/>
      <c r="AP29" s="3"/>
      <c r="AQ29" s="3"/>
      <c r="AR29" s="42"/>
      <c r="BG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ROUND(BC94,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ROUND(AY94, 2)</f>
        <v>0</v>
      </c>
      <c r="AL30" s="3"/>
      <c r="AM30" s="3"/>
      <c r="AN30" s="3"/>
      <c r="AO30" s="3"/>
      <c r="AP30" s="3"/>
      <c r="AQ30" s="3"/>
      <c r="AR30" s="42"/>
      <c r="BG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ROUND(BD94,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G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ROUND(BE94,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G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ROUND(BF94,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G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G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G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G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G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G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G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G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G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G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G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G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G83" s="36"/>
    </row>
    <row r="84" s="4" customFormat="1" ht="12" customHeight="1">
      <c r="A84" s="4"/>
      <c r="B84" s="62"/>
      <c r="C84" s="30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0385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G84" s="4"/>
    </row>
    <row r="85" s="5" customFormat="1" ht="36.96" customHeight="1">
      <c r="A85" s="5"/>
      <c r="B85" s="63"/>
      <c r="C85" s="64" t="s">
        <v>17</v>
      </c>
      <c r="D85" s="5"/>
      <c r="E85" s="5"/>
      <c r="F85" s="5"/>
      <c r="G85" s="5"/>
      <c r="H85" s="5"/>
      <c r="I85" s="5"/>
      <c r="J85" s="5"/>
      <c r="K85" s="5"/>
      <c r="L85" s="65" t="str">
        <f>K6</f>
        <v>Modernizace trakčního vedení v křižovatce ul. Kamenná a ul. Zahradní, Chomutov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G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G86" s="36"/>
    </row>
    <row r="87" s="2" customFormat="1" ht="12" customHeight="1">
      <c r="A87" s="36"/>
      <c r="B87" s="37"/>
      <c r="C87" s="30" t="s">
        <v>21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Chomutov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23</v>
      </c>
      <c r="AJ87" s="36"/>
      <c r="AK87" s="36"/>
      <c r="AL87" s="36"/>
      <c r="AM87" s="67" t="str">
        <f>IF(AN8= "","",AN8)</f>
        <v>17. 10. 2024</v>
      </c>
      <c r="AN87" s="67"/>
      <c r="AO87" s="36"/>
      <c r="AP87" s="36"/>
      <c r="AQ87" s="36"/>
      <c r="AR87" s="37"/>
      <c r="BG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G88" s="36"/>
    </row>
    <row r="89" s="2" customFormat="1" ht="15.15" customHeight="1">
      <c r="A89" s="36"/>
      <c r="B89" s="37"/>
      <c r="C89" s="30" t="s">
        <v>25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Dopravní podnik Chomutova a Jirkova, a.s.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31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2"/>
      <c r="BG89" s="36"/>
    </row>
    <row r="90" s="2" customFormat="1" ht="15.15" customHeight="1">
      <c r="A90" s="36"/>
      <c r="B90" s="37"/>
      <c r="C90" s="30" t="s">
        <v>29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Elektroline, a.s.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6"/>
      <c r="BG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6"/>
      <c r="BG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5" t="s">
        <v>73</v>
      </c>
      <c r="BE92" s="85" t="s">
        <v>74</v>
      </c>
      <c r="BF92" s="86" t="s">
        <v>75</v>
      </c>
      <c r="BG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8"/>
      <c r="BE93" s="88"/>
      <c r="BF93" s="89"/>
      <c r="BG93" s="36"/>
    </row>
    <row r="94" s="6" customFormat="1" ht="32.4" customHeight="1">
      <c r="A94" s="6"/>
      <c r="B94" s="90"/>
      <c r="C94" s="91" t="s">
        <v>76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ROUND(SUM(AG95:AG96),2)</f>
        <v>0</v>
      </c>
      <c r="AH94" s="93"/>
      <c r="AI94" s="93"/>
      <c r="AJ94" s="93"/>
      <c r="AK94" s="93"/>
      <c r="AL94" s="93"/>
      <c r="AM94" s="93"/>
      <c r="AN94" s="94">
        <f>SUM(AG94,AV94)</f>
        <v>0</v>
      </c>
      <c r="AO94" s="94"/>
      <c r="AP94" s="94"/>
      <c r="AQ94" s="95" t="s">
        <v>1</v>
      </c>
      <c r="AR94" s="90"/>
      <c r="AS94" s="96">
        <f>ROUND(SUM(AS95:AS96),2)</f>
        <v>0</v>
      </c>
      <c r="AT94" s="97">
        <f>ROUND(SUM(AT95:AT96),2)</f>
        <v>0</v>
      </c>
      <c r="AU94" s="98">
        <f>ROUND(SUM(AU95:AU96),2)</f>
        <v>0</v>
      </c>
      <c r="AV94" s="98">
        <f>ROUND(SUM(AX94:AY94),2)</f>
        <v>0</v>
      </c>
      <c r="AW94" s="99">
        <f>ROUND(SUM(AW95:AW96),5)</f>
        <v>0</v>
      </c>
      <c r="AX94" s="98">
        <f>ROUND(BB94*L29,2)</f>
        <v>0</v>
      </c>
      <c r="AY94" s="98">
        <f>ROUND(BC94*L30,2)</f>
        <v>0</v>
      </c>
      <c r="AZ94" s="98">
        <f>ROUND(BD94*L29,2)</f>
        <v>0</v>
      </c>
      <c r="BA94" s="98">
        <f>ROUND(BE94*L30,2)</f>
        <v>0</v>
      </c>
      <c r="BB94" s="98">
        <f>ROUND(SUM(BB95:BB96),2)</f>
        <v>0</v>
      </c>
      <c r="BC94" s="98">
        <f>ROUND(SUM(BC95:BC96),2)</f>
        <v>0</v>
      </c>
      <c r="BD94" s="98">
        <f>ROUND(SUM(BD95:BD96),2)</f>
        <v>0</v>
      </c>
      <c r="BE94" s="98">
        <f>ROUND(SUM(BE95:BE96),2)</f>
        <v>0</v>
      </c>
      <c r="BF94" s="100">
        <f>ROUND(SUM(BF95:BF96),2)</f>
        <v>0</v>
      </c>
      <c r="BG94" s="6"/>
      <c r="BS94" s="101" t="s">
        <v>77</v>
      </c>
      <c r="BT94" s="101" t="s">
        <v>78</v>
      </c>
      <c r="BU94" s="102" t="s">
        <v>79</v>
      </c>
      <c r="BV94" s="101" t="s">
        <v>80</v>
      </c>
      <c r="BW94" s="101" t="s">
        <v>5</v>
      </c>
      <c r="BX94" s="101" t="s">
        <v>81</v>
      </c>
      <c r="CL94" s="101" t="s">
        <v>1</v>
      </c>
    </row>
    <row r="95" s="7" customFormat="1" ht="16.5" customHeight="1">
      <c r="A95" s="103" t="s">
        <v>82</v>
      </c>
      <c r="B95" s="104"/>
      <c r="C95" s="105"/>
      <c r="D95" s="106" t="s">
        <v>83</v>
      </c>
      <c r="E95" s="106"/>
      <c r="F95" s="106"/>
      <c r="G95" s="106"/>
      <c r="H95" s="106"/>
      <c r="I95" s="107"/>
      <c r="J95" s="106" t="s">
        <v>84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'SO650 - Trakční trolejové...'!K34</f>
        <v>0</v>
      </c>
      <c r="AH95" s="107"/>
      <c r="AI95" s="107"/>
      <c r="AJ95" s="107"/>
      <c r="AK95" s="107"/>
      <c r="AL95" s="107"/>
      <c r="AM95" s="107"/>
      <c r="AN95" s="108">
        <f>SUM(AG95,AV95)</f>
        <v>0</v>
      </c>
      <c r="AO95" s="107"/>
      <c r="AP95" s="107"/>
      <c r="AQ95" s="109" t="s">
        <v>85</v>
      </c>
      <c r="AR95" s="104"/>
      <c r="AS95" s="110">
        <f>'SO650 - Trakční trolejové...'!K31</f>
        <v>0</v>
      </c>
      <c r="AT95" s="111">
        <f>'SO650 - Trakční trolejové...'!K32</f>
        <v>0</v>
      </c>
      <c r="AU95" s="111">
        <v>0</v>
      </c>
      <c r="AV95" s="111">
        <f>ROUND(SUM(AX95:AY95),2)</f>
        <v>0</v>
      </c>
      <c r="AW95" s="112">
        <f>'SO650 - Trakční trolejové...'!T139</f>
        <v>0</v>
      </c>
      <c r="AX95" s="111">
        <f>'SO650 - Trakční trolejové...'!K37</f>
        <v>0</v>
      </c>
      <c r="AY95" s="111">
        <f>'SO650 - Trakční trolejové...'!K38</f>
        <v>0</v>
      </c>
      <c r="AZ95" s="111">
        <f>'SO650 - Trakční trolejové...'!K39</f>
        <v>0</v>
      </c>
      <c r="BA95" s="111">
        <f>'SO650 - Trakční trolejové...'!K40</f>
        <v>0</v>
      </c>
      <c r="BB95" s="111">
        <f>'SO650 - Trakční trolejové...'!F37</f>
        <v>0</v>
      </c>
      <c r="BC95" s="111">
        <f>'SO650 - Trakční trolejové...'!F38</f>
        <v>0</v>
      </c>
      <c r="BD95" s="111">
        <f>'SO650 - Trakční trolejové...'!F39</f>
        <v>0</v>
      </c>
      <c r="BE95" s="111">
        <f>'SO650 - Trakční trolejové...'!F40</f>
        <v>0</v>
      </c>
      <c r="BF95" s="113">
        <f>'SO650 - Trakční trolejové...'!F41</f>
        <v>0</v>
      </c>
      <c r="BG95" s="7"/>
      <c r="BT95" s="114" t="s">
        <v>86</v>
      </c>
      <c r="BV95" s="114" t="s">
        <v>80</v>
      </c>
      <c r="BW95" s="114" t="s">
        <v>87</v>
      </c>
      <c r="BX95" s="114" t="s">
        <v>5</v>
      </c>
      <c r="CL95" s="114" t="s">
        <v>1</v>
      </c>
      <c r="CM95" s="114" t="s">
        <v>88</v>
      </c>
    </row>
    <row r="96" s="7" customFormat="1" ht="16.5" customHeight="1">
      <c r="A96" s="103" t="s">
        <v>82</v>
      </c>
      <c r="B96" s="104"/>
      <c r="C96" s="105"/>
      <c r="D96" s="106" t="s">
        <v>89</v>
      </c>
      <c r="E96" s="106"/>
      <c r="F96" s="106"/>
      <c r="G96" s="106"/>
      <c r="H96" s="106"/>
      <c r="I96" s="107"/>
      <c r="J96" s="106" t="s">
        <v>90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'F04 - DIO'!K34</f>
        <v>0</v>
      </c>
      <c r="AH96" s="107"/>
      <c r="AI96" s="107"/>
      <c r="AJ96" s="107"/>
      <c r="AK96" s="107"/>
      <c r="AL96" s="107"/>
      <c r="AM96" s="107"/>
      <c r="AN96" s="108">
        <f>SUM(AG96,AV96)</f>
        <v>0</v>
      </c>
      <c r="AO96" s="107"/>
      <c r="AP96" s="107"/>
      <c r="AQ96" s="109" t="s">
        <v>85</v>
      </c>
      <c r="AR96" s="104"/>
      <c r="AS96" s="115">
        <f>'F04 - DIO'!K31</f>
        <v>0</v>
      </c>
      <c r="AT96" s="116">
        <f>'F04 - DIO'!K32</f>
        <v>0</v>
      </c>
      <c r="AU96" s="116">
        <v>0</v>
      </c>
      <c r="AV96" s="116">
        <f>ROUND(SUM(AX96:AY96),2)</f>
        <v>0</v>
      </c>
      <c r="AW96" s="117">
        <f>'F04 - DIO'!T129</f>
        <v>0</v>
      </c>
      <c r="AX96" s="116">
        <f>'F04 - DIO'!K37</f>
        <v>0</v>
      </c>
      <c r="AY96" s="116">
        <f>'F04 - DIO'!K38</f>
        <v>0</v>
      </c>
      <c r="AZ96" s="116">
        <f>'F04 - DIO'!K39</f>
        <v>0</v>
      </c>
      <c r="BA96" s="116">
        <f>'F04 - DIO'!K40</f>
        <v>0</v>
      </c>
      <c r="BB96" s="116">
        <f>'F04 - DIO'!F37</f>
        <v>0</v>
      </c>
      <c r="BC96" s="116">
        <f>'F04 - DIO'!F38</f>
        <v>0</v>
      </c>
      <c r="BD96" s="116">
        <f>'F04 - DIO'!F39</f>
        <v>0</v>
      </c>
      <c r="BE96" s="116">
        <f>'F04 - DIO'!F40</f>
        <v>0</v>
      </c>
      <c r="BF96" s="118">
        <f>'F04 - DIO'!F41</f>
        <v>0</v>
      </c>
      <c r="BG96" s="7"/>
      <c r="BT96" s="114" t="s">
        <v>86</v>
      </c>
      <c r="BV96" s="114" t="s">
        <v>80</v>
      </c>
      <c r="BW96" s="114" t="s">
        <v>91</v>
      </c>
      <c r="BX96" s="114" t="s">
        <v>5</v>
      </c>
      <c r="CL96" s="114" t="s">
        <v>1</v>
      </c>
      <c r="CM96" s="114" t="s">
        <v>88</v>
      </c>
    </row>
    <row r="97" s="2" customFormat="1" ht="30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</row>
    <row r="98" s="2" customFormat="1" ht="6.96" customHeight="1">
      <c r="A98" s="36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</row>
  </sheetData>
  <mergeCells count="46"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G2"/>
  </mergeCells>
  <hyperlinks>
    <hyperlink ref="A95" location="'SO650 - Trakční trolejové...'!C2" display="/"/>
    <hyperlink ref="A96" location="'F04 - DIO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6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88</v>
      </c>
    </row>
    <row r="4" s="1" customFormat="1" ht="24.96" customHeight="1">
      <c r="B4" s="20"/>
      <c r="D4" s="21" t="s">
        <v>92</v>
      </c>
      <c r="M4" s="20"/>
      <c r="N4" s="119" t="s">
        <v>11</v>
      </c>
      <c r="AT4" s="17" t="s">
        <v>3</v>
      </c>
    </row>
    <row r="5" s="1" customFormat="1" ht="6.96" customHeight="1">
      <c r="B5" s="20"/>
      <c r="M5" s="20"/>
    </row>
    <row r="6" s="1" customFormat="1" ht="12" customHeight="1">
      <c r="B6" s="20"/>
      <c r="D6" s="30" t="s">
        <v>17</v>
      </c>
      <c r="M6" s="20"/>
    </row>
    <row r="7" s="1" customFormat="1" ht="26.25" customHeight="1">
      <c r="B7" s="20"/>
      <c r="E7" s="120" t="str">
        <f>'Rekapitulace stavby'!K6</f>
        <v>Modernizace trakčního vedení v křižovatce ul. Kamenná a ul. Zahradní, Chomutov</v>
      </c>
      <c r="F7" s="30"/>
      <c r="G7" s="30"/>
      <c r="H7" s="30"/>
      <c r="M7" s="20"/>
    </row>
    <row r="8" s="2" customFormat="1" ht="12" customHeight="1">
      <c r="A8" s="36"/>
      <c r="B8" s="37"/>
      <c r="C8" s="36"/>
      <c r="D8" s="30" t="s">
        <v>93</v>
      </c>
      <c r="E8" s="36"/>
      <c r="F8" s="36"/>
      <c r="G8" s="36"/>
      <c r="H8" s="36"/>
      <c r="I8" s="36"/>
      <c r="J8" s="36"/>
      <c r="K8" s="36"/>
      <c r="L8" s="36"/>
      <c r="M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94</v>
      </c>
      <c r="F9" s="36"/>
      <c r="G9" s="36"/>
      <c r="H9" s="36"/>
      <c r="I9" s="36"/>
      <c r="J9" s="36"/>
      <c r="K9" s="36"/>
      <c r="L9" s="36"/>
      <c r="M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1</v>
      </c>
      <c r="G11" s="36"/>
      <c r="H11" s="36"/>
      <c r="I11" s="30" t="s">
        <v>20</v>
      </c>
      <c r="J11" s="25" t="s">
        <v>1</v>
      </c>
      <c r="K11" s="36"/>
      <c r="L11" s="36"/>
      <c r="M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22</v>
      </c>
      <c r="G12" s="36"/>
      <c r="H12" s="36"/>
      <c r="I12" s="30" t="s">
        <v>23</v>
      </c>
      <c r="J12" s="67" t="str">
        <f>'Rekapitulace stavby'!AN8</f>
        <v>17. 10. 2024</v>
      </c>
      <c r="K12" s="36"/>
      <c r="L12" s="36"/>
      <c r="M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30" t="s">
        <v>26</v>
      </c>
      <c r="J14" s="25" t="str">
        <f>IF('Rekapitulace stavby'!AN10="","",'Rekapitulace stavby'!AN10)</f>
        <v/>
      </c>
      <c r="K14" s="36"/>
      <c r="L14" s="36"/>
      <c r="M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>Dopravní podnik Chomutova a Jirkova, a.s.</v>
      </c>
      <c r="F15" s="36"/>
      <c r="G15" s="36"/>
      <c r="H15" s="36"/>
      <c r="I15" s="30" t="s">
        <v>28</v>
      </c>
      <c r="J15" s="25" t="str">
        <f>IF('Rekapitulace stavby'!AN11="","",'Rekapitulace stavby'!AN11)</f>
        <v/>
      </c>
      <c r="K15" s="36"/>
      <c r="L15" s="36"/>
      <c r="M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29</v>
      </c>
      <c r="E17" s="36"/>
      <c r="F17" s="36"/>
      <c r="G17" s="36"/>
      <c r="H17" s="36"/>
      <c r="I17" s="30" t="s">
        <v>26</v>
      </c>
      <c r="J17" s="31" t="str">
        <f>'Rekapitulace stavby'!AN13</f>
        <v>Vyplň údaj</v>
      </c>
      <c r="K17" s="36"/>
      <c r="L17" s="36"/>
      <c r="M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36"/>
      <c r="M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31</v>
      </c>
      <c r="E20" s="36"/>
      <c r="F20" s="36"/>
      <c r="G20" s="36"/>
      <c r="H20" s="36"/>
      <c r="I20" s="30" t="s">
        <v>26</v>
      </c>
      <c r="J20" s="25" t="str">
        <f>IF('Rekapitulace stavby'!AN16="","",'Rekapitulace stavby'!AN16)</f>
        <v/>
      </c>
      <c r="K20" s="36"/>
      <c r="L20" s="36"/>
      <c r="M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36"/>
      <c r="M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33</v>
      </c>
      <c r="E23" s="36"/>
      <c r="F23" s="36"/>
      <c r="G23" s="36"/>
      <c r="H23" s="36"/>
      <c r="I23" s="30" t="s">
        <v>26</v>
      </c>
      <c r="J23" s="25" t="str">
        <f>IF('Rekapitulace stavby'!AN19="","",'Rekapitulace stavby'!AN19)</f>
        <v/>
      </c>
      <c r="K23" s="36"/>
      <c r="L23" s="36"/>
      <c r="M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>Elektroline, a.s.</v>
      </c>
      <c r="F24" s="36"/>
      <c r="G24" s="36"/>
      <c r="H24" s="36"/>
      <c r="I24" s="30" t="s">
        <v>28</v>
      </c>
      <c r="J24" s="25" t="str">
        <f>IF('Rekapitulace stavby'!AN20="","",'Rekapitulace stavby'!AN20)</f>
        <v/>
      </c>
      <c r="K24" s="36"/>
      <c r="L24" s="36"/>
      <c r="M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35</v>
      </c>
      <c r="E26" s="36"/>
      <c r="F26" s="36"/>
      <c r="G26" s="36"/>
      <c r="H26" s="36"/>
      <c r="I26" s="36"/>
      <c r="J26" s="36"/>
      <c r="K26" s="36"/>
      <c r="L26" s="36"/>
      <c r="M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1"/>
      <c r="B27" s="122"/>
      <c r="C27" s="121"/>
      <c r="D27" s="121"/>
      <c r="E27" s="34" t="s">
        <v>1</v>
      </c>
      <c r="F27" s="34"/>
      <c r="G27" s="34"/>
      <c r="H27" s="34"/>
      <c r="I27" s="121"/>
      <c r="J27" s="121"/>
      <c r="K27" s="121"/>
      <c r="L27" s="121"/>
      <c r="M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88"/>
      <c r="M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25" t="s">
        <v>95</v>
      </c>
      <c r="E30" s="36"/>
      <c r="F30" s="36"/>
      <c r="G30" s="36"/>
      <c r="H30" s="36"/>
      <c r="I30" s="36"/>
      <c r="J30" s="36"/>
      <c r="K30" s="124">
        <f>K96</f>
        <v>0</v>
      </c>
      <c r="L30" s="36"/>
      <c r="M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37"/>
      <c r="C31" s="36"/>
      <c r="D31" s="36"/>
      <c r="E31" s="30" t="s">
        <v>96</v>
      </c>
      <c r="F31" s="36"/>
      <c r="G31" s="36"/>
      <c r="H31" s="36"/>
      <c r="I31" s="36"/>
      <c r="J31" s="36"/>
      <c r="K31" s="125">
        <f>I96</f>
        <v>0</v>
      </c>
      <c r="L31" s="36"/>
      <c r="M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37"/>
      <c r="C32" s="36"/>
      <c r="D32" s="36"/>
      <c r="E32" s="30" t="s">
        <v>97</v>
      </c>
      <c r="F32" s="36"/>
      <c r="G32" s="36"/>
      <c r="H32" s="36"/>
      <c r="I32" s="36"/>
      <c r="J32" s="36"/>
      <c r="K32" s="125">
        <f>J96</f>
        <v>0</v>
      </c>
      <c r="L32" s="36"/>
      <c r="M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6" t="s">
        <v>98</v>
      </c>
      <c r="E33" s="36"/>
      <c r="F33" s="36"/>
      <c r="G33" s="36"/>
      <c r="H33" s="36"/>
      <c r="I33" s="36"/>
      <c r="J33" s="36"/>
      <c r="K33" s="124">
        <f>K112</f>
        <v>0</v>
      </c>
      <c r="L33" s="36"/>
      <c r="M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37"/>
      <c r="C34" s="36"/>
      <c r="D34" s="127" t="s">
        <v>36</v>
      </c>
      <c r="E34" s="36"/>
      <c r="F34" s="36"/>
      <c r="G34" s="36"/>
      <c r="H34" s="36"/>
      <c r="I34" s="36"/>
      <c r="J34" s="36"/>
      <c r="K34" s="94">
        <f>ROUND(K30 + K33, 2)</f>
        <v>0</v>
      </c>
      <c r="L34" s="36"/>
      <c r="M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37"/>
      <c r="C35" s="36"/>
      <c r="D35" s="88"/>
      <c r="E35" s="88"/>
      <c r="F35" s="88"/>
      <c r="G35" s="88"/>
      <c r="H35" s="88"/>
      <c r="I35" s="88"/>
      <c r="J35" s="88"/>
      <c r="K35" s="88"/>
      <c r="L35" s="88"/>
      <c r="M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6"/>
      <c r="F36" s="41" t="s">
        <v>38</v>
      </c>
      <c r="G36" s="36"/>
      <c r="H36" s="36"/>
      <c r="I36" s="41" t="s">
        <v>37</v>
      </c>
      <c r="J36" s="36"/>
      <c r="K36" s="41" t="s">
        <v>39</v>
      </c>
      <c r="L36" s="36"/>
      <c r="M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37"/>
      <c r="C37" s="36"/>
      <c r="D37" s="128" t="s">
        <v>40</v>
      </c>
      <c r="E37" s="30" t="s">
        <v>41</v>
      </c>
      <c r="F37" s="125">
        <f>ROUND((SUM(BE112:BE119) + SUM(BE139:BE462)),  2)</f>
        <v>0</v>
      </c>
      <c r="G37" s="36"/>
      <c r="H37" s="36"/>
      <c r="I37" s="129">
        <v>0.20999999999999999</v>
      </c>
      <c r="J37" s="36"/>
      <c r="K37" s="125">
        <f>ROUND(((SUM(BE112:BE119) + SUM(BE139:BE462))*I37),  2)</f>
        <v>0</v>
      </c>
      <c r="L37" s="36"/>
      <c r="M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0" t="s">
        <v>42</v>
      </c>
      <c r="F38" s="125">
        <f>ROUND((SUM(BF112:BF119) + SUM(BF139:BF462)),  2)</f>
        <v>0</v>
      </c>
      <c r="G38" s="36"/>
      <c r="H38" s="36"/>
      <c r="I38" s="129">
        <v>0.12</v>
      </c>
      <c r="J38" s="36"/>
      <c r="K38" s="125">
        <f>ROUND(((SUM(BF112:BF119) + SUM(BF139:BF462))*I38),  2)</f>
        <v>0</v>
      </c>
      <c r="L38" s="36"/>
      <c r="M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43</v>
      </c>
      <c r="F39" s="125">
        <f>ROUND((SUM(BG112:BG119) + SUM(BG139:BG462)),  2)</f>
        <v>0</v>
      </c>
      <c r="G39" s="36"/>
      <c r="H39" s="36"/>
      <c r="I39" s="129">
        <v>0.20999999999999999</v>
      </c>
      <c r="J39" s="36"/>
      <c r="K39" s="125">
        <f>0</f>
        <v>0</v>
      </c>
      <c r="L39" s="36"/>
      <c r="M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37"/>
      <c r="C40" s="36"/>
      <c r="D40" s="36"/>
      <c r="E40" s="30" t="s">
        <v>44</v>
      </c>
      <c r="F40" s="125">
        <f>ROUND((SUM(BH112:BH119) + SUM(BH139:BH462)),  2)</f>
        <v>0</v>
      </c>
      <c r="G40" s="36"/>
      <c r="H40" s="36"/>
      <c r="I40" s="129">
        <v>0.12</v>
      </c>
      <c r="J40" s="36"/>
      <c r="K40" s="125">
        <f>0</f>
        <v>0</v>
      </c>
      <c r="L40" s="36"/>
      <c r="M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37"/>
      <c r="C41" s="36"/>
      <c r="D41" s="36"/>
      <c r="E41" s="30" t="s">
        <v>45</v>
      </c>
      <c r="F41" s="125">
        <f>ROUND((SUM(BI112:BI119) + SUM(BI139:BI462)),  2)</f>
        <v>0</v>
      </c>
      <c r="G41" s="36"/>
      <c r="H41" s="36"/>
      <c r="I41" s="129">
        <v>0</v>
      </c>
      <c r="J41" s="36"/>
      <c r="K41" s="125">
        <f>0</f>
        <v>0</v>
      </c>
      <c r="L41" s="36"/>
      <c r="M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37"/>
      <c r="C43" s="130"/>
      <c r="D43" s="131" t="s">
        <v>46</v>
      </c>
      <c r="E43" s="79"/>
      <c r="F43" s="79"/>
      <c r="G43" s="132" t="s">
        <v>47</v>
      </c>
      <c r="H43" s="133" t="s">
        <v>48</v>
      </c>
      <c r="I43" s="79"/>
      <c r="J43" s="79"/>
      <c r="K43" s="134">
        <f>SUM(K34:K41)</f>
        <v>0</v>
      </c>
      <c r="L43" s="135"/>
      <c r="M43" s="5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37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5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5"/>
      <c r="M50" s="5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6"/>
      <c r="B61" s="37"/>
      <c r="C61" s="36"/>
      <c r="D61" s="56" t="s">
        <v>51</v>
      </c>
      <c r="E61" s="39"/>
      <c r="F61" s="136" t="s">
        <v>52</v>
      </c>
      <c r="G61" s="56" t="s">
        <v>51</v>
      </c>
      <c r="H61" s="39"/>
      <c r="I61" s="39"/>
      <c r="J61" s="137" t="s">
        <v>52</v>
      </c>
      <c r="K61" s="39"/>
      <c r="L61" s="39"/>
      <c r="M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7"/>
      <c r="M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6"/>
      <c r="B76" s="37"/>
      <c r="C76" s="36"/>
      <c r="D76" s="56" t="s">
        <v>51</v>
      </c>
      <c r="E76" s="39"/>
      <c r="F76" s="136" t="s">
        <v>52</v>
      </c>
      <c r="G76" s="56" t="s">
        <v>51</v>
      </c>
      <c r="H76" s="39"/>
      <c r="I76" s="39"/>
      <c r="J76" s="137" t="s">
        <v>52</v>
      </c>
      <c r="K76" s="39"/>
      <c r="L76" s="39"/>
      <c r="M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36"/>
      <c r="M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6"/>
      <c r="D85" s="36"/>
      <c r="E85" s="120" t="str">
        <f>E7</f>
        <v>Modernizace trakčního vedení v křižovatce ul. Kamenná a ul. Zahradní, Chomutov</v>
      </c>
      <c r="F85" s="30"/>
      <c r="G85" s="30"/>
      <c r="H85" s="30"/>
      <c r="I85" s="36"/>
      <c r="J85" s="36"/>
      <c r="K85" s="36"/>
      <c r="L85" s="36"/>
      <c r="M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6"/>
      <c r="E86" s="36"/>
      <c r="F86" s="36"/>
      <c r="G86" s="36"/>
      <c r="H86" s="36"/>
      <c r="I86" s="36"/>
      <c r="J86" s="36"/>
      <c r="K86" s="36"/>
      <c r="L86" s="36"/>
      <c r="M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 xml:space="preserve">SO650 - Trakční trolejové vedení </v>
      </c>
      <c r="F87" s="36"/>
      <c r="G87" s="36"/>
      <c r="H87" s="36"/>
      <c r="I87" s="36"/>
      <c r="J87" s="36"/>
      <c r="K87" s="36"/>
      <c r="L87" s="36"/>
      <c r="M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6"/>
      <c r="E89" s="36"/>
      <c r="F89" s="25" t="str">
        <f>F12</f>
        <v>Chomutov</v>
      </c>
      <c r="G89" s="36"/>
      <c r="H89" s="36"/>
      <c r="I89" s="30" t="s">
        <v>23</v>
      </c>
      <c r="J89" s="67" t="str">
        <f>IF(J12="","",J12)</f>
        <v>17. 10. 2024</v>
      </c>
      <c r="K89" s="36"/>
      <c r="L89" s="36"/>
      <c r="M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25</v>
      </c>
      <c r="D91" s="36"/>
      <c r="E91" s="36"/>
      <c r="F91" s="25" t="str">
        <f>E15</f>
        <v>Dopravní podnik Chomutova a Jirkova, a.s.</v>
      </c>
      <c r="G91" s="36"/>
      <c r="H91" s="36"/>
      <c r="I91" s="30" t="s">
        <v>31</v>
      </c>
      <c r="J91" s="34" t="str">
        <f>E21</f>
        <v xml:space="preserve"> </v>
      </c>
      <c r="K91" s="36"/>
      <c r="L91" s="36"/>
      <c r="M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6"/>
      <c r="E92" s="36"/>
      <c r="F92" s="25" t="str">
        <f>IF(E18="","",E18)</f>
        <v>Vyplň údaj</v>
      </c>
      <c r="G92" s="36"/>
      <c r="H92" s="36"/>
      <c r="I92" s="30" t="s">
        <v>33</v>
      </c>
      <c r="J92" s="34" t="str">
        <f>E24</f>
        <v>Elektroline, a.s.</v>
      </c>
      <c r="K92" s="36"/>
      <c r="L92" s="36"/>
      <c r="M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8" t="s">
        <v>100</v>
      </c>
      <c r="D94" s="130"/>
      <c r="E94" s="130"/>
      <c r="F94" s="130"/>
      <c r="G94" s="130"/>
      <c r="H94" s="130"/>
      <c r="I94" s="139" t="s">
        <v>101</v>
      </c>
      <c r="J94" s="139" t="s">
        <v>102</v>
      </c>
      <c r="K94" s="139" t="s">
        <v>103</v>
      </c>
      <c r="L94" s="130"/>
      <c r="M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40" t="s">
        <v>104</v>
      </c>
      <c r="D96" s="36"/>
      <c r="E96" s="36"/>
      <c r="F96" s="36"/>
      <c r="G96" s="36"/>
      <c r="H96" s="36"/>
      <c r="I96" s="94">
        <f>Q139</f>
        <v>0</v>
      </c>
      <c r="J96" s="94">
        <f>R139</f>
        <v>0</v>
      </c>
      <c r="K96" s="94">
        <f>K139</f>
        <v>0</v>
      </c>
      <c r="L96" s="36"/>
      <c r="M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105</v>
      </c>
    </row>
    <row r="97" s="9" customFormat="1" ht="24.96" customHeight="1">
      <c r="A97" s="9"/>
      <c r="B97" s="141"/>
      <c r="C97" s="9"/>
      <c r="D97" s="142" t="s">
        <v>106</v>
      </c>
      <c r="E97" s="143"/>
      <c r="F97" s="143"/>
      <c r="G97" s="143"/>
      <c r="H97" s="143"/>
      <c r="I97" s="144">
        <f>Q140</f>
        <v>0</v>
      </c>
      <c r="J97" s="144">
        <f>R140</f>
        <v>0</v>
      </c>
      <c r="K97" s="144">
        <f>K140</f>
        <v>0</v>
      </c>
      <c r="L97" s="9"/>
      <c r="M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107</v>
      </c>
      <c r="E98" s="147"/>
      <c r="F98" s="147"/>
      <c r="G98" s="147"/>
      <c r="H98" s="147"/>
      <c r="I98" s="148">
        <f>Q141</f>
        <v>0</v>
      </c>
      <c r="J98" s="148">
        <f>R141</f>
        <v>0</v>
      </c>
      <c r="K98" s="148">
        <f>K141</f>
        <v>0</v>
      </c>
      <c r="L98" s="10"/>
      <c r="M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108</v>
      </c>
      <c r="E99" s="147"/>
      <c r="F99" s="147"/>
      <c r="G99" s="147"/>
      <c r="H99" s="147"/>
      <c r="I99" s="148">
        <f>Q153</f>
        <v>0</v>
      </c>
      <c r="J99" s="148">
        <f>R153</f>
        <v>0</v>
      </c>
      <c r="K99" s="148">
        <f>K153</f>
        <v>0</v>
      </c>
      <c r="L99" s="10"/>
      <c r="M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109</v>
      </c>
      <c r="E100" s="147"/>
      <c r="F100" s="147"/>
      <c r="G100" s="147"/>
      <c r="H100" s="147"/>
      <c r="I100" s="148">
        <f>Q164</f>
        <v>0</v>
      </c>
      <c r="J100" s="148">
        <f>R164</f>
        <v>0</v>
      </c>
      <c r="K100" s="148">
        <f>K164</f>
        <v>0</v>
      </c>
      <c r="L100" s="10"/>
      <c r="M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110</v>
      </c>
      <c r="E101" s="147"/>
      <c r="F101" s="147"/>
      <c r="G101" s="147"/>
      <c r="H101" s="147"/>
      <c r="I101" s="148">
        <f>Q168</f>
        <v>0</v>
      </c>
      <c r="J101" s="148">
        <f>R168</f>
        <v>0</v>
      </c>
      <c r="K101" s="148">
        <f>K168</f>
        <v>0</v>
      </c>
      <c r="L101" s="10"/>
      <c r="M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111</v>
      </c>
      <c r="E102" s="147"/>
      <c r="F102" s="147"/>
      <c r="G102" s="147"/>
      <c r="H102" s="147"/>
      <c r="I102" s="148">
        <f>Q203</f>
        <v>0</v>
      </c>
      <c r="J102" s="148">
        <f>R203</f>
        <v>0</v>
      </c>
      <c r="K102" s="148">
        <f>K203</f>
        <v>0</v>
      </c>
      <c r="L102" s="10"/>
      <c r="M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1"/>
      <c r="C103" s="9"/>
      <c r="D103" s="142" t="s">
        <v>112</v>
      </c>
      <c r="E103" s="143"/>
      <c r="F103" s="143"/>
      <c r="G103" s="143"/>
      <c r="H103" s="143"/>
      <c r="I103" s="144">
        <f>Q302</f>
        <v>0</v>
      </c>
      <c r="J103" s="144">
        <f>R302</f>
        <v>0</v>
      </c>
      <c r="K103" s="144">
        <f>K302</f>
        <v>0</v>
      </c>
      <c r="L103" s="9"/>
      <c r="M103" s="14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1"/>
      <c r="C104" s="9"/>
      <c r="D104" s="142" t="s">
        <v>113</v>
      </c>
      <c r="E104" s="143"/>
      <c r="F104" s="143"/>
      <c r="G104" s="143"/>
      <c r="H104" s="143"/>
      <c r="I104" s="144">
        <f>Q399</f>
        <v>0</v>
      </c>
      <c r="J104" s="144">
        <f>R399</f>
        <v>0</v>
      </c>
      <c r="K104" s="144">
        <f>K399</f>
        <v>0</v>
      </c>
      <c r="L104" s="9"/>
      <c r="M104" s="14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1"/>
      <c r="C105" s="9"/>
      <c r="D105" s="142" t="s">
        <v>114</v>
      </c>
      <c r="E105" s="143"/>
      <c r="F105" s="143"/>
      <c r="G105" s="143"/>
      <c r="H105" s="143"/>
      <c r="I105" s="144">
        <f>Q442</f>
        <v>0</v>
      </c>
      <c r="J105" s="144">
        <f>R442</f>
        <v>0</v>
      </c>
      <c r="K105" s="144">
        <f>K442</f>
        <v>0</v>
      </c>
      <c r="L105" s="9"/>
      <c r="M105" s="14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41"/>
      <c r="C106" s="9"/>
      <c r="D106" s="142" t="s">
        <v>115</v>
      </c>
      <c r="E106" s="143"/>
      <c r="F106" s="143"/>
      <c r="G106" s="143"/>
      <c r="H106" s="143"/>
      <c r="I106" s="144">
        <f>Q448</f>
        <v>0</v>
      </c>
      <c r="J106" s="144">
        <f>R448</f>
        <v>0</v>
      </c>
      <c r="K106" s="144">
        <f>K448</f>
        <v>0</v>
      </c>
      <c r="L106" s="9"/>
      <c r="M106" s="14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5"/>
      <c r="C107" s="10"/>
      <c r="D107" s="146" t="s">
        <v>116</v>
      </c>
      <c r="E107" s="147"/>
      <c r="F107" s="147"/>
      <c r="G107" s="147"/>
      <c r="H107" s="147"/>
      <c r="I107" s="148">
        <f>Q449</f>
        <v>0</v>
      </c>
      <c r="J107" s="148">
        <f>R449</f>
        <v>0</v>
      </c>
      <c r="K107" s="148">
        <f>K449</f>
        <v>0</v>
      </c>
      <c r="L107" s="10"/>
      <c r="M107" s="14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5"/>
      <c r="C108" s="10"/>
      <c r="D108" s="146" t="s">
        <v>117</v>
      </c>
      <c r="E108" s="147"/>
      <c r="F108" s="147"/>
      <c r="G108" s="147"/>
      <c r="H108" s="147"/>
      <c r="I108" s="148">
        <f>Q454</f>
        <v>0</v>
      </c>
      <c r="J108" s="148">
        <f>R454</f>
        <v>0</v>
      </c>
      <c r="K108" s="148">
        <f>K454</f>
        <v>0</v>
      </c>
      <c r="L108" s="10"/>
      <c r="M108" s="14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5"/>
      <c r="C109" s="10"/>
      <c r="D109" s="146" t="s">
        <v>118</v>
      </c>
      <c r="E109" s="147"/>
      <c r="F109" s="147"/>
      <c r="G109" s="147"/>
      <c r="H109" s="147"/>
      <c r="I109" s="148">
        <f>Q457</f>
        <v>0</v>
      </c>
      <c r="J109" s="148">
        <f>R457</f>
        <v>0</v>
      </c>
      <c r="K109" s="148">
        <f>K457</f>
        <v>0</v>
      </c>
      <c r="L109" s="10"/>
      <c r="M109" s="14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6"/>
      <c r="B110" s="37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9.28" customHeight="1">
      <c r="A112" s="36"/>
      <c r="B112" s="37"/>
      <c r="C112" s="140" t="s">
        <v>119</v>
      </c>
      <c r="D112" s="36"/>
      <c r="E112" s="36"/>
      <c r="F112" s="36"/>
      <c r="G112" s="36"/>
      <c r="H112" s="36"/>
      <c r="I112" s="36"/>
      <c r="J112" s="36"/>
      <c r="K112" s="149">
        <f>ROUND(K113 + K114 + K115 + K116 + K117 + K118,2)</f>
        <v>0</v>
      </c>
      <c r="L112" s="36"/>
      <c r="M112" s="53"/>
      <c r="O112" s="150" t="s">
        <v>40</v>
      </c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8" customHeight="1">
      <c r="A113" s="36"/>
      <c r="B113" s="151"/>
      <c r="C113" s="152"/>
      <c r="D113" s="153" t="s">
        <v>120</v>
      </c>
      <c r="E113" s="154"/>
      <c r="F113" s="154"/>
      <c r="G113" s="152"/>
      <c r="H113" s="152"/>
      <c r="I113" s="152"/>
      <c r="J113" s="152"/>
      <c r="K113" s="155">
        <v>0</v>
      </c>
      <c r="L113" s="152"/>
      <c r="M113" s="156"/>
      <c r="N113" s="157"/>
      <c r="O113" s="158" t="s">
        <v>41</v>
      </c>
      <c r="P113" s="157"/>
      <c r="Q113" s="157"/>
      <c r="R113" s="157"/>
      <c r="S113" s="152"/>
      <c r="T113" s="152"/>
      <c r="U113" s="152"/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/>
      <c r="AF113" s="157"/>
      <c r="AG113" s="157"/>
      <c r="AH113" s="157"/>
      <c r="AI113" s="157"/>
      <c r="AJ113" s="157"/>
      <c r="AK113" s="157"/>
      <c r="AL113" s="157"/>
      <c r="AM113" s="157"/>
      <c r="AN113" s="157"/>
      <c r="AO113" s="157"/>
      <c r="AP113" s="157"/>
      <c r="AQ113" s="157"/>
      <c r="AR113" s="157"/>
      <c r="AS113" s="157"/>
      <c r="AT113" s="157"/>
      <c r="AU113" s="157"/>
      <c r="AV113" s="157"/>
      <c r="AW113" s="157"/>
      <c r="AX113" s="157"/>
      <c r="AY113" s="159" t="s">
        <v>121</v>
      </c>
      <c r="AZ113" s="157"/>
      <c r="BA113" s="157"/>
      <c r="BB113" s="157"/>
      <c r="BC113" s="157"/>
      <c r="BD113" s="157"/>
      <c r="BE113" s="160">
        <f>IF(O113="základní",K113,0)</f>
        <v>0</v>
      </c>
      <c r="BF113" s="160">
        <f>IF(O113="snížená",K113,0)</f>
        <v>0</v>
      </c>
      <c r="BG113" s="160">
        <f>IF(O113="zákl. přenesená",K113,0)</f>
        <v>0</v>
      </c>
      <c r="BH113" s="160">
        <f>IF(O113="sníž. přenesená",K113,0)</f>
        <v>0</v>
      </c>
      <c r="BI113" s="160">
        <f>IF(O113="nulová",K113,0)</f>
        <v>0</v>
      </c>
      <c r="BJ113" s="159" t="s">
        <v>86</v>
      </c>
      <c r="BK113" s="157"/>
      <c r="BL113" s="157"/>
      <c r="BM113" s="157"/>
    </row>
    <row r="114" s="2" customFormat="1" ht="18" customHeight="1">
      <c r="A114" s="36"/>
      <c r="B114" s="151"/>
      <c r="C114" s="152"/>
      <c r="D114" s="153" t="s">
        <v>122</v>
      </c>
      <c r="E114" s="154"/>
      <c r="F114" s="154"/>
      <c r="G114" s="152"/>
      <c r="H114" s="152"/>
      <c r="I114" s="152"/>
      <c r="J114" s="152"/>
      <c r="K114" s="155">
        <v>0</v>
      </c>
      <c r="L114" s="152"/>
      <c r="M114" s="156"/>
      <c r="N114" s="157"/>
      <c r="O114" s="158" t="s">
        <v>41</v>
      </c>
      <c r="P114" s="157"/>
      <c r="Q114" s="157"/>
      <c r="R114" s="157"/>
      <c r="S114" s="152"/>
      <c r="T114" s="152"/>
      <c r="U114" s="152"/>
      <c r="V114" s="152"/>
      <c r="W114" s="152"/>
      <c r="X114" s="152"/>
      <c r="Y114" s="152"/>
      <c r="Z114" s="152"/>
      <c r="AA114" s="152"/>
      <c r="AB114" s="152"/>
      <c r="AC114" s="152"/>
      <c r="AD114" s="152"/>
      <c r="AE114" s="152"/>
      <c r="AF114" s="157"/>
      <c r="AG114" s="157"/>
      <c r="AH114" s="157"/>
      <c r="AI114" s="157"/>
      <c r="AJ114" s="157"/>
      <c r="AK114" s="157"/>
      <c r="AL114" s="157"/>
      <c r="AM114" s="157"/>
      <c r="AN114" s="157"/>
      <c r="AO114" s="157"/>
      <c r="AP114" s="157"/>
      <c r="AQ114" s="157"/>
      <c r="AR114" s="157"/>
      <c r="AS114" s="157"/>
      <c r="AT114" s="157"/>
      <c r="AU114" s="157"/>
      <c r="AV114" s="157"/>
      <c r="AW114" s="157"/>
      <c r="AX114" s="157"/>
      <c r="AY114" s="159" t="s">
        <v>121</v>
      </c>
      <c r="AZ114" s="157"/>
      <c r="BA114" s="157"/>
      <c r="BB114" s="157"/>
      <c r="BC114" s="157"/>
      <c r="BD114" s="157"/>
      <c r="BE114" s="160">
        <f>IF(O114="základní",K114,0)</f>
        <v>0</v>
      </c>
      <c r="BF114" s="160">
        <f>IF(O114="snížená",K114,0)</f>
        <v>0</v>
      </c>
      <c r="BG114" s="160">
        <f>IF(O114="zákl. přenesená",K114,0)</f>
        <v>0</v>
      </c>
      <c r="BH114" s="160">
        <f>IF(O114="sníž. přenesená",K114,0)</f>
        <v>0</v>
      </c>
      <c r="BI114" s="160">
        <f>IF(O114="nulová",K114,0)</f>
        <v>0</v>
      </c>
      <c r="BJ114" s="159" t="s">
        <v>86</v>
      </c>
      <c r="BK114" s="157"/>
      <c r="BL114" s="157"/>
      <c r="BM114" s="157"/>
    </row>
    <row r="115" s="2" customFormat="1" ht="18" customHeight="1">
      <c r="A115" s="36"/>
      <c r="B115" s="151"/>
      <c r="C115" s="152"/>
      <c r="D115" s="153" t="s">
        <v>123</v>
      </c>
      <c r="E115" s="154"/>
      <c r="F115" s="154"/>
      <c r="G115" s="152"/>
      <c r="H115" s="152"/>
      <c r="I115" s="152"/>
      <c r="J115" s="152"/>
      <c r="K115" s="155">
        <v>0</v>
      </c>
      <c r="L115" s="152"/>
      <c r="M115" s="156"/>
      <c r="N115" s="157"/>
      <c r="O115" s="158" t="s">
        <v>41</v>
      </c>
      <c r="P115" s="157"/>
      <c r="Q115" s="157"/>
      <c r="R115" s="157"/>
      <c r="S115" s="152"/>
      <c r="T115" s="152"/>
      <c r="U115" s="152"/>
      <c r="V115" s="152"/>
      <c r="W115" s="152"/>
      <c r="X115" s="152"/>
      <c r="Y115" s="152"/>
      <c r="Z115" s="152"/>
      <c r="AA115" s="152"/>
      <c r="AB115" s="152"/>
      <c r="AC115" s="152"/>
      <c r="AD115" s="152"/>
      <c r="AE115" s="152"/>
      <c r="AF115" s="157"/>
      <c r="AG115" s="157"/>
      <c r="AH115" s="157"/>
      <c r="AI115" s="157"/>
      <c r="AJ115" s="157"/>
      <c r="AK115" s="157"/>
      <c r="AL115" s="157"/>
      <c r="AM115" s="157"/>
      <c r="AN115" s="157"/>
      <c r="AO115" s="157"/>
      <c r="AP115" s="157"/>
      <c r="AQ115" s="157"/>
      <c r="AR115" s="157"/>
      <c r="AS115" s="157"/>
      <c r="AT115" s="157"/>
      <c r="AU115" s="157"/>
      <c r="AV115" s="157"/>
      <c r="AW115" s="157"/>
      <c r="AX115" s="157"/>
      <c r="AY115" s="159" t="s">
        <v>121</v>
      </c>
      <c r="AZ115" s="157"/>
      <c r="BA115" s="157"/>
      <c r="BB115" s="157"/>
      <c r="BC115" s="157"/>
      <c r="BD115" s="157"/>
      <c r="BE115" s="160">
        <f>IF(O115="základní",K115,0)</f>
        <v>0</v>
      </c>
      <c r="BF115" s="160">
        <f>IF(O115="snížená",K115,0)</f>
        <v>0</v>
      </c>
      <c r="BG115" s="160">
        <f>IF(O115="zákl. přenesená",K115,0)</f>
        <v>0</v>
      </c>
      <c r="BH115" s="160">
        <f>IF(O115="sníž. přenesená",K115,0)</f>
        <v>0</v>
      </c>
      <c r="BI115" s="160">
        <f>IF(O115="nulová",K115,0)</f>
        <v>0</v>
      </c>
      <c r="BJ115" s="159" t="s">
        <v>86</v>
      </c>
      <c r="BK115" s="157"/>
      <c r="BL115" s="157"/>
      <c r="BM115" s="157"/>
    </row>
    <row r="116" s="2" customFormat="1" ht="18" customHeight="1">
      <c r="A116" s="36"/>
      <c r="B116" s="151"/>
      <c r="C116" s="152"/>
      <c r="D116" s="153" t="s">
        <v>124</v>
      </c>
      <c r="E116" s="154"/>
      <c r="F116" s="154"/>
      <c r="G116" s="152"/>
      <c r="H116" s="152"/>
      <c r="I116" s="152"/>
      <c r="J116" s="152"/>
      <c r="K116" s="155">
        <v>0</v>
      </c>
      <c r="L116" s="152"/>
      <c r="M116" s="156"/>
      <c r="N116" s="157"/>
      <c r="O116" s="158" t="s">
        <v>41</v>
      </c>
      <c r="P116" s="157"/>
      <c r="Q116" s="157"/>
      <c r="R116" s="157"/>
      <c r="S116" s="152"/>
      <c r="T116" s="152"/>
      <c r="U116" s="152"/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/>
      <c r="AF116" s="157"/>
      <c r="AG116" s="157"/>
      <c r="AH116" s="157"/>
      <c r="AI116" s="157"/>
      <c r="AJ116" s="157"/>
      <c r="AK116" s="157"/>
      <c r="AL116" s="157"/>
      <c r="AM116" s="157"/>
      <c r="AN116" s="157"/>
      <c r="AO116" s="157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9" t="s">
        <v>121</v>
      </c>
      <c r="AZ116" s="157"/>
      <c r="BA116" s="157"/>
      <c r="BB116" s="157"/>
      <c r="BC116" s="157"/>
      <c r="BD116" s="157"/>
      <c r="BE116" s="160">
        <f>IF(O116="základní",K116,0)</f>
        <v>0</v>
      </c>
      <c r="BF116" s="160">
        <f>IF(O116="snížená",K116,0)</f>
        <v>0</v>
      </c>
      <c r="BG116" s="160">
        <f>IF(O116="zákl. přenesená",K116,0)</f>
        <v>0</v>
      </c>
      <c r="BH116" s="160">
        <f>IF(O116="sníž. přenesená",K116,0)</f>
        <v>0</v>
      </c>
      <c r="BI116" s="160">
        <f>IF(O116="nulová",K116,0)</f>
        <v>0</v>
      </c>
      <c r="BJ116" s="159" t="s">
        <v>86</v>
      </c>
      <c r="BK116" s="157"/>
      <c r="BL116" s="157"/>
      <c r="BM116" s="157"/>
    </row>
    <row r="117" s="2" customFormat="1" ht="18" customHeight="1">
      <c r="A117" s="36"/>
      <c r="B117" s="151"/>
      <c r="C117" s="152"/>
      <c r="D117" s="153" t="s">
        <v>125</v>
      </c>
      <c r="E117" s="154"/>
      <c r="F117" s="154"/>
      <c r="G117" s="152"/>
      <c r="H117" s="152"/>
      <c r="I117" s="152"/>
      <c r="J117" s="152"/>
      <c r="K117" s="155">
        <v>0</v>
      </c>
      <c r="L117" s="152"/>
      <c r="M117" s="156"/>
      <c r="N117" s="157"/>
      <c r="O117" s="158" t="s">
        <v>41</v>
      </c>
      <c r="P117" s="157"/>
      <c r="Q117" s="157"/>
      <c r="R117" s="157"/>
      <c r="S117" s="152"/>
      <c r="T117" s="152"/>
      <c r="U117" s="152"/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/>
      <c r="AF117" s="157"/>
      <c r="AG117" s="157"/>
      <c r="AH117" s="157"/>
      <c r="AI117" s="157"/>
      <c r="AJ117" s="157"/>
      <c r="AK117" s="157"/>
      <c r="AL117" s="157"/>
      <c r="AM117" s="157"/>
      <c r="AN117" s="157"/>
      <c r="AO117" s="157"/>
      <c r="AP117" s="157"/>
      <c r="AQ117" s="157"/>
      <c r="AR117" s="157"/>
      <c r="AS117" s="157"/>
      <c r="AT117" s="157"/>
      <c r="AU117" s="157"/>
      <c r="AV117" s="157"/>
      <c r="AW117" s="157"/>
      <c r="AX117" s="157"/>
      <c r="AY117" s="159" t="s">
        <v>121</v>
      </c>
      <c r="AZ117" s="157"/>
      <c r="BA117" s="157"/>
      <c r="BB117" s="157"/>
      <c r="BC117" s="157"/>
      <c r="BD117" s="157"/>
      <c r="BE117" s="160">
        <f>IF(O117="základní",K117,0)</f>
        <v>0</v>
      </c>
      <c r="BF117" s="160">
        <f>IF(O117="snížená",K117,0)</f>
        <v>0</v>
      </c>
      <c r="BG117" s="160">
        <f>IF(O117="zákl. přenesená",K117,0)</f>
        <v>0</v>
      </c>
      <c r="BH117" s="160">
        <f>IF(O117="sníž. přenesená",K117,0)</f>
        <v>0</v>
      </c>
      <c r="BI117" s="160">
        <f>IF(O117="nulová",K117,0)</f>
        <v>0</v>
      </c>
      <c r="BJ117" s="159" t="s">
        <v>86</v>
      </c>
      <c r="BK117" s="157"/>
      <c r="BL117" s="157"/>
      <c r="BM117" s="157"/>
    </row>
    <row r="118" s="2" customFormat="1" ht="18" customHeight="1">
      <c r="A118" s="36"/>
      <c r="B118" s="151"/>
      <c r="C118" s="152"/>
      <c r="D118" s="154" t="s">
        <v>126</v>
      </c>
      <c r="E118" s="152"/>
      <c r="F118" s="152"/>
      <c r="G118" s="152"/>
      <c r="H118" s="152"/>
      <c r="I118" s="152"/>
      <c r="J118" s="152"/>
      <c r="K118" s="155">
        <f>ROUND(K30*T118,2)</f>
        <v>0</v>
      </c>
      <c r="L118" s="152"/>
      <c r="M118" s="156"/>
      <c r="N118" s="157"/>
      <c r="O118" s="158" t="s">
        <v>41</v>
      </c>
      <c r="P118" s="157"/>
      <c r="Q118" s="157"/>
      <c r="R118" s="157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/>
      <c r="AF118" s="157"/>
      <c r="AG118" s="157"/>
      <c r="AH118" s="157"/>
      <c r="AI118" s="157"/>
      <c r="AJ118" s="157"/>
      <c r="AK118" s="157"/>
      <c r="AL118" s="157"/>
      <c r="AM118" s="157"/>
      <c r="AN118" s="157"/>
      <c r="AO118" s="157"/>
      <c r="AP118" s="157"/>
      <c r="AQ118" s="157"/>
      <c r="AR118" s="157"/>
      <c r="AS118" s="157"/>
      <c r="AT118" s="157"/>
      <c r="AU118" s="157"/>
      <c r="AV118" s="157"/>
      <c r="AW118" s="157"/>
      <c r="AX118" s="157"/>
      <c r="AY118" s="159" t="s">
        <v>127</v>
      </c>
      <c r="AZ118" s="157"/>
      <c r="BA118" s="157"/>
      <c r="BB118" s="157"/>
      <c r="BC118" s="157"/>
      <c r="BD118" s="157"/>
      <c r="BE118" s="160">
        <f>IF(O118="základní",K118,0)</f>
        <v>0</v>
      </c>
      <c r="BF118" s="160">
        <f>IF(O118="snížená",K118,0)</f>
        <v>0</v>
      </c>
      <c r="BG118" s="160">
        <f>IF(O118="zákl. přenesená",K118,0)</f>
        <v>0</v>
      </c>
      <c r="BH118" s="160">
        <f>IF(O118="sníž. přenesená",K118,0)</f>
        <v>0</v>
      </c>
      <c r="BI118" s="160">
        <f>IF(O118="nulová",K118,0)</f>
        <v>0</v>
      </c>
      <c r="BJ118" s="159" t="s">
        <v>86</v>
      </c>
      <c r="BK118" s="157"/>
      <c r="BL118" s="157"/>
      <c r="BM118" s="157"/>
    </row>
    <row r="119" s="2" customForma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9.28" customHeight="1">
      <c r="A120" s="36"/>
      <c r="B120" s="37"/>
      <c r="C120" s="161" t="s">
        <v>128</v>
      </c>
      <c r="D120" s="130"/>
      <c r="E120" s="130"/>
      <c r="F120" s="130"/>
      <c r="G120" s="130"/>
      <c r="H120" s="130"/>
      <c r="I120" s="130"/>
      <c r="J120" s="130"/>
      <c r="K120" s="162">
        <f>ROUND(K96+K112,2)</f>
        <v>0</v>
      </c>
      <c r="L120" s="130"/>
      <c r="M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58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5" s="2" customFormat="1" ht="6.96" customHeight="1">
      <c r="A125" s="36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24.96" customHeight="1">
      <c r="A126" s="36"/>
      <c r="B126" s="37"/>
      <c r="C126" s="21" t="s">
        <v>129</v>
      </c>
      <c r="D126" s="36"/>
      <c r="E126" s="36"/>
      <c r="F126" s="36"/>
      <c r="G126" s="36"/>
      <c r="H126" s="36"/>
      <c r="I126" s="36"/>
      <c r="J126" s="36"/>
      <c r="K126" s="36"/>
      <c r="L126" s="36"/>
      <c r="M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6.96" customHeight="1">
      <c r="A127" s="36"/>
      <c r="B127" s="37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2" customHeight="1">
      <c r="A128" s="36"/>
      <c r="B128" s="37"/>
      <c r="C128" s="30" t="s">
        <v>17</v>
      </c>
      <c r="D128" s="36"/>
      <c r="E128" s="36"/>
      <c r="F128" s="36"/>
      <c r="G128" s="36"/>
      <c r="H128" s="36"/>
      <c r="I128" s="36"/>
      <c r="J128" s="36"/>
      <c r="K128" s="36"/>
      <c r="L128" s="36"/>
      <c r="M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26.25" customHeight="1">
      <c r="A129" s="36"/>
      <c r="B129" s="37"/>
      <c r="C129" s="36"/>
      <c r="D129" s="36"/>
      <c r="E129" s="120" t="str">
        <f>E7</f>
        <v>Modernizace trakčního vedení v křižovatce ul. Kamenná a ul. Zahradní, Chomutov</v>
      </c>
      <c r="F129" s="30"/>
      <c r="G129" s="30"/>
      <c r="H129" s="30"/>
      <c r="I129" s="36"/>
      <c r="J129" s="36"/>
      <c r="K129" s="36"/>
      <c r="L129" s="36"/>
      <c r="M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2" customHeight="1">
      <c r="A130" s="36"/>
      <c r="B130" s="37"/>
      <c r="C130" s="30" t="s">
        <v>93</v>
      </c>
      <c r="D130" s="36"/>
      <c r="E130" s="36"/>
      <c r="F130" s="36"/>
      <c r="G130" s="36"/>
      <c r="H130" s="36"/>
      <c r="I130" s="36"/>
      <c r="J130" s="36"/>
      <c r="K130" s="36"/>
      <c r="L130" s="36"/>
      <c r="M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6.5" customHeight="1">
      <c r="A131" s="36"/>
      <c r="B131" s="37"/>
      <c r="C131" s="36"/>
      <c r="D131" s="36"/>
      <c r="E131" s="65" t="str">
        <f>E9</f>
        <v xml:space="preserve">SO650 - Trakční trolejové vedení </v>
      </c>
      <c r="F131" s="36"/>
      <c r="G131" s="36"/>
      <c r="H131" s="36"/>
      <c r="I131" s="36"/>
      <c r="J131" s="36"/>
      <c r="K131" s="36"/>
      <c r="L131" s="36"/>
      <c r="M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6.96" customHeight="1">
      <c r="A132" s="36"/>
      <c r="B132" s="37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12" customHeight="1">
      <c r="A133" s="36"/>
      <c r="B133" s="37"/>
      <c r="C133" s="30" t="s">
        <v>21</v>
      </c>
      <c r="D133" s="36"/>
      <c r="E133" s="36"/>
      <c r="F133" s="25" t="str">
        <f>F12</f>
        <v>Chomutov</v>
      </c>
      <c r="G133" s="36"/>
      <c r="H133" s="36"/>
      <c r="I133" s="30" t="s">
        <v>23</v>
      </c>
      <c r="J133" s="67" t="str">
        <f>IF(J12="","",J12)</f>
        <v>17. 10. 2024</v>
      </c>
      <c r="K133" s="36"/>
      <c r="L133" s="36"/>
      <c r="M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6.96" customHeight="1">
      <c r="A134" s="36"/>
      <c r="B134" s="37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5.15" customHeight="1">
      <c r="A135" s="36"/>
      <c r="B135" s="37"/>
      <c r="C135" s="30" t="s">
        <v>25</v>
      </c>
      <c r="D135" s="36"/>
      <c r="E135" s="36"/>
      <c r="F135" s="25" t="str">
        <f>E15</f>
        <v>Dopravní podnik Chomutova a Jirkova, a.s.</v>
      </c>
      <c r="G135" s="36"/>
      <c r="H135" s="36"/>
      <c r="I135" s="30" t="s">
        <v>31</v>
      </c>
      <c r="J135" s="34" t="str">
        <f>E21</f>
        <v xml:space="preserve"> </v>
      </c>
      <c r="K135" s="36"/>
      <c r="L135" s="36"/>
      <c r="M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15.15" customHeight="1">
      <c r="A136" s="36"/>
      <c r="B136" s="37"/>
      <c r="C136" s="30" t="s">
        <v>29</v>
      </c>
      <c r="D136" s="36"/>
      <c r="E136" s="36"/>
      <c r="F136" s="25" t="str">
        <f>IF(E18="","",E18)</f>
        <v>Vyplň údaj</v>
      </c>
      <c r="G136" s="36"/>
      <c r="H136" s="36"/>
      <c r="I136" s="30" t="s">
        <v>33</v>
      </c>
      <c r="J136" s="34" t="str">
        <f>E24</f>
        <v>Elektroline, a.s.</v>
      </c>
      <c r="K136" s="36"/>
      <c r="L136" s="36"/>
      <c r="M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2" customFormat="1" ht="10.32" customHeight="1">
      <c r="A137" s="36"/>
      <c r="B137" s="37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="11" customFormat="1" ht="29.28" customHeight="1">
      <c r="A138" s="163"/>
      <c r="B138" s="164"/>
      <c r="C138" s="165" t="s">
        <v>130</v>
      </c>
      <c r="D138" s="166" t="s">
        <v>61</v>
      </c>
      <c r="E138" s="166" t="s">
        <v>57</v>
      </c>
      <c r="F138" s="166" t="s">
        <v>58</v>
      </c>
      <c r="G138" s="166" t="s">
        <v>131</v>
      </c>
      <c r="H138" s="166" t="s">
        <v>132</v>
      </c>
      <c r="I138" s="166" t="s">
        <v>133</v>
      </c>
      <c r="J138" s="166" t="s">
        <v>134</v>
      </c>
      <c r="K138" s="166" t="s">
        <v>103</v>
      </c>
      <c r="L138" s="167" t="s">
        <v>135</v>
      </c>
      <c r="M138" s="168"/>
      <c r="N138" s="84" t="s">
        <v>1</v>
      </c>
      <c r="O138" s="85" t="s">
        <v>40</v>
      </c>
      <c r="P138" s="85" t="s">
        <v>136</v>
      </c>
      <c r="Q138" s="85" t="s">
        <v>137</v>
      </c>
      <c r="R138" s="85" t="s">
        <v>138</v>
      </c>
      <c r="S138" s="85" t="s">
        <v>139</v>
      </c>
      <c r="T138" s="85" t="s">
        <v>140</v>
      </c>
      <c r="U138" s="85" t="s">
        <v>141</v>
      </c>
      <c r="V138" s="85" t="s">
        <v>142</v>
      </c>
      <c r="W138" s="85" t="s">
        <v>143</v>
      </c>
      <c r="X138" s="86" t="s">
        <v>144</v>
      </c>
      <c r="Y138" s="163"/>
      <c r="Z138" s="163"/>
      <c r="AA138" s="163"/>
      <c r="AB138" s="163"/>
      <c r="AC138" s="163"/>
      <c r="AD138" s="163"/>
      <c r="AE138" s="163"/>
    </row>
    <row r="139" s="2" customFormat="1" ht="22.8" customHeight="1">
      <c r="A139" s="36"/>
      <c r="B139" s="37"/>
      <c r="C139" s="91" t="s">
        <v>145</v>
      </c>
      <c r="D139" s="36"/>
      <c r="E139" s="36"/>
      <c r="F139" s="36"/>
      <c r="G139" s="36"/>
      <c r="H139" s="36"/>
      <c r="I139" s="36"/>
      <c r="J139" s="36"/>
      <c r="K139" s="169">
        <f>BK139</f>
        <v>0</v>
      </c>
      <c r="L139" s="36"/>
      <c r="M139" s="37"/>
      <c r="N139" s="87"/>
      <c r="O139" s="71"/>
      <c r="P139" s="88"/>
      <c r="Q139" s="170">
        <f>Q140+Q302+Q399+Q442+Q448</f>
        <v>0</v>
      </c>
      <c r="R139" s="170">
        <f>R140+R302+R399+R442+R448</f>
        <v>0</v>
      </c>
      <c r="S139" s="88"/>
      <c r="T139" s="171">
        <f>T140+T302+T399+T442+T448</f>
        <v>0</v>
      </c>
      <c r="U139" s="88"/>
      <c r="V139" s="171">
        <f>V140+V302+V399+V442+V448</f>
        <v>31.555323649999998</v>
      </c>
      <c r="W139" s="88"/>
      <c r="X139" s="172">
        <f>X140+X302+X399+X442+X448</f>
        <v>402.74000000000001</v>
      </c>
      <c r="Y139" s="36"/>
      <c r="Z139" s="36"/>
      <c r="AA139" s="36"/>
      <c r="AB139" s="36"/>
      <c r="AC139" s="36"/>
      <c r="AD139" s="36"/>
      <c r="AE139" s="36"/>
      <c r="AT139" s="17" t="s">
        <v>77</v>
      </c>
      <c r="AU139" s="17" t="s">
        <v>105</v>
      </c>
      <c r="BK139" s="173">
        <f>BK140+BK302+BK399+BK442+BK448</f>
        <v>0</v>
      </c>
    </row>
    <row r="140" s="12" customFormat="1" ht="25.92" customHeight="1">
      <c r="A140" s="12"/>
      <c r="B140" s="174"/>
      <c r="C140" s="12"/>
      <c r="D140" s="175" t="s">
        <v>77</v>
      </c>
      <c r="E140" s="176" t="s">
        <v>146</v>
      </c>
      <c r="F140" s="176" t="s">
        <v>147</v>
      </c>
      <c r="G140" s="12"/>
      <c r="H140" s="12"/>
      <c r="I140" s="177"/>
      <c r="J140" s="177"/>
      <c r="K140" s="178">
        <f>BK140</f>
        <v>0</v>
      </c>
      <c r="L140" s="12"/>
      <c r="M140" s="174"/>
      <c r="N140" s="179"/>
      <c r="O140" s="180"/>
      <c r="P140" s="180"/>
      <c r="Q140" s="181">
        <f>Q141+Q153+Q164+Q168+Q203</f>
        <v>0</v>
      </c>
      <c r="R140" s="181">
        <f>R141+R153+R164+R168+R203</f>
        <v>0</v>
      </c>
      <c r="S140" s="180"/>
      <c r="T140" s="182">
        <f>T141+T153+T164+T168+T203</f>
        <v>0</v>
      </c>
      <c r="U140" s="180"/>
      <c r="V140" s="182">
        <f>V141+V153+V164+V168+V203</f>
        <v>0.043002000000000005</v>
      </c>
      <c r="W140" s="180"/>
      <c r="X140" s="183">
        <f>X141+X153+X164+X168+X203</f>
        <v>0</v>
      </c>
      <c r="Y140" s="12"/>
      <c r="Z140" s="12"/>
      <c r="AA140" s="12"/>
      <c r="AB140" s="12"/>
      <c r="AC140" s="12"/>
      <c r="AD140" s="12"/>
      <c r="AE140" s="12"/>
      <c r="AR140" s="175" t="s">
        <v>86</v>
      </c>
      <c r="AT140" s="184" t="s">
        <v>77</v>
      </c>
      <c r="AU140" s="184" t="s">
        <v>78</v>
      </c>
      <c r="AY140" s="175" t="s">
        <v>148</v>
      </c>
      <c r="BK140" s="185">
        <f>BK141+BK153+BK164+BK168+BK203</f>
        <v>0</v>
      </c>
    </row>
    <row r="141" s="12" customFormat="1" ht="22.8" customHeight="1">
      <c r="A141" s="12"/>
      <c r="B141" s="174"/>
      <c r="C141" s="12"/>
      <c r="D141" s="175" t="s">
        <v>77</v>
      </c>
      <c r="E141" s="186" t="s">
        <v>149</v>
      </c>
      <c r="F141" s="186" t="s">
        <v>150</v>
      </c>
      <c r="G141" s="12"/>
      <c r="H141" s="12"/>
      <c r="I141" s="177"/>
      <c r="J141" s="177"/>
      <c r="K141" s="187">
        <f>BK141</f>
        <v>0</v>
      </c>
      <c r="L141" s="12"/>
      <c r="M141" s="174"/>
      <c r="N141" s="179"/>
      <c r="O141" s="180"/>
      <c r="P141" s="180"/>
      <c r="Q141" s="181">
        <f>SUM(Q142:Q152)</f>
        <v>0</v>
      </c>
      <c r="R141" s="181">
        <f>SUM(R142:R152)</f>
        <v>0</v>
      </c>
      <c r="S141" s="180"/>
      <c r="T141" s="182">
        <f>SUM(T142:T152)</f>
        <v>0</v>
      </c>
      <c r="U141" s="180"/>
      <c r="V141" s="182">
        <f>SUM(V142:V152)</f>
        <v>0</v>
      </c>
      <c r="W141" s="180"/>
      <c r="X141" s="183">
        <f>SUM(X142:X152)</f>
        <v>0</v>
      </c>
      <c r="Y141" s="12"/>
      <c r="Z141" s="12"/>
      <c r="AA141" s="12"/>
      <c r="AB141" s="12"/>
      <c r="AC141" s="12"/>
      <c r="AD141" s="12"/>
      <c r="AE141" s="12"/>
      <c r="AR141" s="175" t="s">
        <v>86</v>
      </c>
      <c r="AT141" s="184" t="s">
        <v>77</v>
      </c>
      <c r="AU141" s="184" t="s">
        <v>86</v>
      </c>
      <c r="AY141" s="175" t="s">
        <v>148</v>
      </c>
      <c r="BK141" s="185">
        <f>SUM(BK142:BK152)</f>
        <v>0</v>
      </c>
    </row>
    <row r="142" s="2" customFormat="1" ht="24.15" customHeight="1">
      <c r="A142" s="36"/>
      <c r="B142" s="151"/>
      <c r="C142" s="188" t="s">
        <v>86</v>
      </c>
      <c r="D142" s="188" t="s">
        <v>151</v>
      </c>
      <c r="E142" s="189" t="s">
        <v>152</v>
      </c>
      <c r="F142" s="190" t="s">
        <v>153</v>
      </c>
      <c r="G142" s="191" t="s">
        <v>154</v>
      </c>
      <c r="H142" s="192">
        <v>5</v>
      </c>
      <c r="I142" s="193"/>
      <c r="J142" s="193"/>
      <c r="K142" s="194">
        <f>ROUND(P142*H142,2)</f>
        <v>0</v>
      </c>
      <c r="L142" s="190" t="s">
        <v>155</v>
      </c>
      <c r="M142" s="37"/>
      <c r="N142" s="195" t="s">
        <v>1</v>
      </c>
      <c r="O142" s="196" t="s">
        <v>41</v>
      </c>
      <c r="P142" s="197">
        <f>I142+J142</f>
        <v>0</v>
      </c>
      <c r="Q142" s="197">
        <f>ROUND(I142*H142,2)</f>
        <v>0</v>
      </c>
      <c r="R142" s="197">
        <f>ROUND(J142*H142,2)</f>
        <v>0</v>
      </c>
      <c r="S142" s="75"/>
      <c r="T142" s="198">
        <f>S142*H142</f>
        <v>0</v>
      </c>
      <c r="U142" s="198">
        <v>0</v>
      </c>
      <c r="V142" s="198">
        <f>U142*H142</f>
        <v>0</v>
      </c>
      <c r="W142" s="198">
        <v>0</v>
      </c>
      <c r="X142" s="199">
        <f>W142*H142</f>
        <v>0</v>
      </c>
      <c r="Y142" s="36"/>
      <c r="Z142" s="36"/>
      <c r="AA142" s="36"/>
      <c r="AB142" s="36"/>
      <c r="AC142" s="36"/>
      <c r="AD142" s="36"/>
      <c r="AE142" s="36"/>
      <c r="AR142" s="200" t="s">
        <v>156</v>
      </c>
      <c r="AT142" s="200" t="s">
        <v>151</v>
      </c>
      <c r="AU142" s="200" t="s">
        <v>88</v>
      </c>
      <c r="AY142" s="17" t="s">
        <v>148</v>
      </c>
      <c r="BE142" s="201">
        <f>IF(O142="základní",K142,0)</f>
        <v>0</v>
      </c>
      <c r="BF142" s="201">
        <f>IF(O142="snížená",K142,0)</f>
        <v>0</v>
      </c>
      <c r="BG142" s="201">
        <f>IF(O142="zákl. přenesená",K142,0)</f>
        <v>0</v>
      </c>
      <c r="BH142" s="201">
        <f>IF(O142="sníž. přenesená",K142,0)</f>
        <v>0</v>
      </c>
      <c r="BI142" s="201">
        <f>IF(O142="nulová",K142,0)</f>
        <v>0</v>
      </c>
      <c r="BJ142" s="17" t="s">
        <v>86</v>
      </c>
      <c r="BK142" s="201">
        <f>ROUND(P142*H142,2)</f>
        <v>0</v>
      </c>
      <c r="BL142" s="17" t="s">
        <v>156</v>
      </c>
      <c r="BM142" s="200" t="s">
        <v>157</v>
      </c>
    </row>
    <row r="143" s="2" customFormat="1">
      <c r="A143" s="36"/>
      <c r="B143" s="37"/>
      <c r="C143" s="36"/>
      <c r="D143" s="202" t="s">
        <v>158</v>
      </c>
      <c r="E143" s="36"/>
      <c r="F143" s="203" t="s">
        <v>159</v>
      </c>
      <c r="G143" s="36"/>
      <c r="H143" s="36"/>
      <c r="I143" s="152"/>
      <c r="J143" s="152"/>
      <c r="K143" s="36"/>
      <c r="L143" s="36"/>
      <c r="M143" s="37"/>
      <c r="N143" s="204"/>
      <c r="O143" s="205"/>
      <c r="P143" s="75"/>
      <c r="Q143" s="75"/>
      <c r="R143" s="75"/>
      <c r="S143" s="75"/>
      <c r="T143" s="75"/>
      <c r="U143" s="75"/>
      <c r="V143" s="75"/>
      <c r="W143" s="75"/>
      <c r="X143" s="76"/>
      <c r="Y143" s="36"/>
      <c r="Z143" s="36"/>
      <c r="AA143" s="36"/>
      <c r="AB143" s="36"/>
      <c r="AC143" s="36"/>
      <c r="AD143" s="36"/>
      <c r="AE143" s="36"/>
      <c r="AT143" s="17" t="s">
        <v>158</v>
      </c>
      <c r="AU143" s="17" t="s">
        <v>88</v>
      </c>
    </row>
    <row r="144" s="2" customFormat="1" ht="24.15" customHeight="1">
      <c r="A144" s="36"/>
      <c r="B144" s="151"/>
      <c r="C144" s="188" t="s">
        <v>88</v>
      </c>
      <c r="D144" s="188" t="s">
        <v>151</v>
      </c>
      <c r="E144" s="189" t="s">
        <v>160</v>
      </c>
      <c r="F144" s="190" t="s">
        <v>161</v>
      </c>
      <c r="G144" s="191" t="s">
        <v>162</v>
      </c>
      <c r="H144" s="192">
        <v>7</v>
      </c>
      <c r="I144" s="193"/>
      <c r="J144" s="193"/>
      <c r="K144" s="194">
        <f>ROUND(P144*H144,2)</f>
        <v>0</v>
      </c>
      <c r="L144" s="190" t="s">
        <v>155</v>
      </c>
      <c r="M144" s="37"/>
      <c r="N144" s="195" t="s">
        <v>1</v>
      </c>
      <c r="O144" s="196" t="s">
        <v>41</v>
      </c>
      <c r="P144" s="197">
        <f>I144+J144</f>
        <v>0</v>
      </c>
      <c r="Q144" s="197">
        <f>ROUND(I144*H144,2)</f>
        <v>0</v>
      </c>
      <c r="R144" s="197">
        <f>ROUND(J144*H144,2)</f>
        <v>0</v>
      </c>
      <c r="S144" s="75"/>
      <c r="T144" s="198">
        <f>S144*H144</f>
        <v>0</v>
      </c>
      <c r="U144" s="198">
        <v>0</v>
      </c>
      <c r="V144" s="198">
        <f>U144*H144</f>
        <v>0</v>
      </c>
      <c r="W144" s="198">
        <v>0</v>
      </c>
      <c r="X144" s="199">
        <f>W144*H144</f>
        <v>0</v>
      </c>
      <c r="Y144" s="36"/>
      <c r="Z144" s="36"/>
      <c r="AA144" s="36"/>
      <c r="AB144" s="36"/>
      <c r="AC144" s="36"/>
      <c r="AD144" s="36"/>
      <c r="AE144" s="36"/>
      <c r="AR144" s="200" t="s">
        <v>156</v>
      </c>
      <c r="AT144" s="200" t="s">
        <v>151</v>
      </c>
      <c r="AU144" s="200" t="s">
        <v>88</v>
      </c>
      <c r="AY144" s="17" t="s">
        <v>148</v>
      </c>
      <c r="BE144" s="201">
        <f>IF(O144="základní",K144,0)</f>
        <v>0</v>
      </c>
      <c r="BF144" s="201">
        <f>IF(O144="snížená",K144,0)</f>
        <v>0</v>
      </c>
      <c r="BG144" s="201">
        <f>IF(O144="zákl. přenesená",K144,0)</f>
        <v>0</v>
      </c>
      <c r="BH144" s="201">
        <f>IF(O144="sníž. přenesená",K144,0)</f>
        <v>0</v>
      </c>
      <c r="BI144" s="201">
        <f>IF(O144="nulová",K144,0)</f>
        <v>0</v>
      </c>
      <c r="BJ144" s="17" t="s">
        <v>86</v>
      </c>
      <c r="BK144" s="201">
        <f>ROUND(P144*H144,2)</f>
        <v>0</v>
      </c>
      <c r="BL144" s="17" t="s">
        <v>156</v>
      </c>
      <c r="BM144" s="200" t="s">
        <v>163</v>
      </c>
    </row>
    <row r="145" s="2" customFormat="1">
      <c r="A145" s="36"/>
      <c r="B145" s="37"/>
      <c r="C145" s="36"/>
      <c r="D145" s="202" t="s">
        <v>158</v>
      </c>
      <c r="E145" s="36"/>
      <c r="F145" s="203" t="s">
        <v>164</v>
      </c>
      <c r="G145" s="36"/>
      <c r="H145" s="36"/>
      <c r="I145" s="152"/>
      <c r="J145" s="152"/>
      <c r="K145" s="36"/>
      <c r="L145" s="36"/>
      <c r="M145" s="37"/>
      <c r="N145" s="204"/>
      <c r="O145" s="205"/>
      <c r="P145" s="75"/>
      <c r="Q145" s="75"/>
      <c r="R145" s="75"/>
      <c r="S145" s="75"/>
      <c r="T145" s="75"/>
      <c r="U145" s="75"/>
      <c r="V145" s="75"/>
      <c r="W145" s="75"/>
      <c r="X145" s="76"/>
      <c r="Y145" s="36"/>
      <c r="Z145" s="36"/>
      <c r="AA145" s="36"/>
      <c r="AB145" s="36"/>
      <c r="AC145" s="36"/>
      <c r="AD145" s="36"/>
      <c r="AE145" s="36"/>
      <c r="AT145" s="17" t="s">
        <v>158</v>
      </c>
      <c r="AU145" s="17" t="s">
        <v>88</v>
      </c>
    </row>
    <row r="146" s="13" customFormat="1">
      <c r="A146" s="13"/>
      <c r="B146" s="206"/>
      <c r="C146" s="13"/>
      <c r="D146" s="207" t="s">
        <v>165</v>
      </c>
      <c r="E146" s="208" t="s">
        <v>1</v>
      </c>
      <c r="F146" s="209" t="s">
        <v>166</v>
      </c>
      <c r="G146" s="13"/>
      <c r="H146" s="210">
        <v>7</v>
      </c>
      <c r="I146" s="211"/>
      <c r="J146" s="211"/>
      <c r="K146" s="13"/>
      <c r="L146" s="13"/>
      <c r="M146" s="206"/>
      <c r="N146" s="212"/>
      <c r="O146" s="213"/>
      <c r="P146" s="213"/>
      <c r="Q146" s="213"/>
      <c r="R146" s="213"/>
      <c r="S146" s="213"/>
      <c r="T146" s="213"/>
      <c r="U146" s="213"/>
      <c r="V146" s="213"/>
      <c r="W146" s="213"/>
      <c r="X146" s="214"/>
      <c r="Y146" s="13"/>
      <c r="Z146" s="13"/>
      <c r="AA146" s="13"/>
      <c r="AB146" s="13"/>
      <c r="AC146" s="13"/>
      <c r="AD146" s="13"/>
      <c r="AE146" s="13"/>
      <c r="AT146" s="208" t="s">
        <v>165</v>
      </c>
      <c r="AU146" s="208" t="s">
        <v>88</v>
      </c>
      <c r="AV146" s="13" t="s">
        <v>88</v>
      </c>
      <c r="AW146" s="13" t="s">
        <v>4</v>
      </c>
      <c r="AX146" s="13" t="s">
        <v>86</v>
      </c>
      <c r="AY146" s="208" t="s">
        <v>148</v>
      </c>
    </row>
    <row r="147" s="2" customFormat="1" ht="55.5" customHeight="1">
      <c r="A147" s="36"/>
      <c r="B147" s="151"/>
      <c r="C147" s="188" t="s">
        <v>167</v>
      </c>
      <c r="D147" s="188" t="s">
        <v>151</v>
      </c>
      <c r="E147" s="189" t="s">
        <v>168</v>
      </c>
      <c r="F147" s="190" t="s">
        <v>169</v>
      </c>
      <c r="G147" s="191" t="s">
        <v>170</v>
      </c>
      <c r="H147" s="192">
        <v>20</v>
      </c>
      <c r="I147" s="193"/>
      <c r="J147" s="193"/>
      <c r="K147" s="194">
        <f>ROUND(P147*H147,2)</f>
        <v>0</v>
      </c>
      <c r="L147" s="190" t="s">
        <v>171</v>
      </c>
      <c r="M147" s="37"/>
      <c r="N147" s="195" t="s">
        <v>1</v>
      </c>
      <c r="O147" s="196" t="s">
        <v>41</v>
      </c>
      <c r="P147" s="197">
        <f>I147+J147</f>
        <v>0</v>
      </c>
      <c r="Q147" s="197">
        <f>ROUND(I147*H147,2)</f>
        <v>0</v>
      </c>
      <c r="R147" s="197">
        <f>ROUND(J147*H147,2)</f>
        <v>0</v>
      </c>
      <c r="S147" s="75"/>
      <c r="T147" s="198">
        <f>S147*H147</f>
        <v>0</v>
      </c>
      <c r="U147" s="198">
        <v>0</v>
      </c>
      <c r="V147" s="198">
        <f>U147*H147</f>
        <v>0</v>
      </c>
      <c r="W147" s="198">
        <v>0</v>
      </c>
      <c r="X147" s="199">
        <f>W147*H147</f>
        <v>0</v>
      </c>
      <c r="Y147" s="36"/>
      <c r="Z147" s="36"/>
      <c r="AA147" s="36"/>
      <c r="AB147" s="36"/>
      <c r="AC147" s="36"/>
      <c r="AD147" s="36"/>
      <c r="AE147" s="36"/>
      <c r="AR147" s="200" t="s">
        <v>172</v>
      </c>
      <c r="AT147" s="200" t="s">
        <v>151</v>
      </c>
      <c r="AU147" s="200" t="s">
        <v>88</v>
      </c>
      <c r="AY147" s="17" t="s">
        <v>148</v>
      </c>
      <c r="BE147" s="201">
        <f>IF(O147="základní",K147,0)</f>
        <v>0</v>
      </c>
      <c r="BF147" s="201">
        <f>IF(O147="snížená",K147,0)</f>
        <v>0</v>
      </c>
      <c r="BG147" s="201">
        <f>IF(O147="zákl. přenesená",K147,0)</f>
        <v>0</v>
      </c>
      <c r="BH147" s="201">
        <f>IF(O147="sníž. přenesená",K147,0)</f>
        <v>0</v>
      </c>
      <c r="BI147" s="201">
        <f>IF(O147="nulová",K147,0)</f>
        <v>0</v>
      </c>
      <c r="BJ147" s="17" t="s">
        <v>86</v>
      </c>
      <c r="BK147" s="201">
        <f>ROUND(P147*H147,2)</f>
        <v>0</v>
      </c>
      <c r="BL147" s="17" t="s">
        <v>172</v>
      </c>
      <c r="BM147" s="200" t="s">
        <v>173</v>
      </c>
    </row>
    <row r="148" s="2" customFormat="1">
      <c r="A148" s="36"/>
      <c r="B148" s="37"/>
      <c r="C148" s="36"/>
      <c r="D148" s="202" t="s">
        <v>158</v>
      </c>
      <c r="E148" s="36"/>
      <c r="F148" s="203" t="s">
        <v>174</v>
      </c>
      <c r="G148" s="36"/>
      <c r="H148" s="36"/>
      <c r="I148" s="152"/>
      <c r="J148" s="152"/>
      <c r="K148" s="36"/>
      <c r="L148" s="36"/>
      <c r="M148" s="37"/>
      <c r="N148" s="204"/>
      <c r="O148" s="205"/>
      <c r="P148" s="75"/>
      <c r="Q148" s="75"/>
      <c r="R148" s="75"/>
      <c r="S148" s="75"/>
      <c r="T148" s="75"/>
      <c r="U148" s="75"/>
      <c r="V148" s="75"/>
      <c r="W148" s="75"/>
      <c r="X148" s="76"/>
      <c r="Y148" s="36"/>
      <c r="Z148" s="36"/>
      <c r="AA148" s="36"/>
      <c r="AB148" s="36"/>
      <c r="AC148" s="36"/>
      <c r="AD148" s="36"/>
      <c r="AE148" s="36"/>
      <c r="AT148" s="17" t="s">
        <v>158</v>
      </c>
      <c r="AU148" s="17" t="s">
        <v>88</v>
      </c>
    </row>
    <row r="149" s="13" customFormat="1">
      <c r="A149" s="13"/>
      <c r="B149" s="206"/>
      <c r="C149" s="13"/>
      <c r="D149" s="207" t="s">
        <v>165</v>
      </c>
      <c r="E149" s="208" t="s">
        <v>1</v>
      </c>
      <c r="F149" s="209" t="s">
        <v>175</v>
      </c>
      <c r="G149" s="13"/>
      <c r="H149" s="210">
        <v>20</v>
      </c>
      <c r="I149" s="211"/>
      <c r="J149" s="211"/>
      <c r="K149" s="13"/>
      <c r="L149" s="13"/>
      <c r="M149" s="206"/>
      <c r="N149" s="212"/>
      <c r="O149" s="213"/>
      <c r="P149" s="213"/>
      <c r="Q149" s="213"/>
      <c r="R149" s="213"/>
      <c r="S149" s="213"/>
      <c r="T149" s="213"/>
      <c r="U149" s="213"/>
      <c r="V149" s="213"/>
      <c r="W149" s="213"/>
      <c r="X149" s="214"/>
      <c r="Y149" s="13"/>
      <c r="Z149" s="13"/>
      <c r="AA149" s="13"/>
      <c r="AB149" s="13"/>
      <c r="AC149" s="13"/>
      <c r="AD149" s="13"/>
      <c r="AE149" s="13"/>
      <c r="AT149" s="208" t="s">
        <v>165</v>
      </c>
      <c r="AU149" s="208" t="s">
        <v>88</v>
      </c>
      <c r="AV149" s="13" t="s">
        <v>88</v>
      </c>
      <c r="AW149" s="13" t="s">
        <v>4</v>
      </c>
      <c r="AX149" s="13" t="s">
        <v>86</v>
      </c>
      <c r="AY149" s="208" t="s">
        <v>148</v>
      </c>
    </row>
    <row r="150" s="2" customFormat="1" ht="49.05" customHeight="1">
      <c r="A150" s="36"/>
      <c r="B150" s="151"/>
      <c r="C150" s="188" t="s">
        <v>156</v>
      </c>
      <c r="D150" s="188" t="s">
        <v>151</v>
      </c>
      <c r="E150" s="189" t="s">
        <v>176</v>
      </c>
      <c r="F150" s="190" t="s">
        <v>177</v>
      </c>
      <c r="G150" s="191" t="s">
        <v>170</v>
      </c>
      <c r="H150" s="192">
        <v>20</v>
      </c>
      <c r="I150" s="193"/>
      <c r="J150" s="193"/>
      <c r="K150" s="194">
        <f>ROUND(P150*H150,2)</f>
        <v>0</v>
      </c>
      <c r="L150" s="190" t="s">
        <v>171</v>
      </c>
      <c r="M150" s="37"/>
      <c r="N150" s="195" t="s">
        <v>1</v>
      </c>
      <c r="O150" s="196" t="s">
        <v>41</v>
      </c>
      <c r="P150" s="197">
        <f>I150+J150</f>
        <v>0</v>
      </c>
      <c r="Q150" s="197">
        <f>ROUND(I150*H150,2)</f>
        <v>0</v>
      </c>
      <c r="R150" s="197">
        <f>ROUND(J150*H150,2)</f>
        <v>0</v>
      </c>
      <c r="S150" s="75"/>
      <c r="T150" s="198">
        <f>S150*H150</f>
        <v>0</v>
      </c>
      <c r="U150" s="198">
        <v>0</v>
      </c>
      <c r="V150" s="198">
        <f>U150*H150</f>
        <v>0</v>
      </c>
      <c r="W150" s="198">
        <v>0</v>
      </c>
      <c r="X150" s="199">
        <f>W150*H150</f>
        <v>0</v>
      </c>
      <c r="Y150" s="36"/>
      <c r="Z150" s="36"/>
      <c r="AA150" s="36"/>
      <c r="AB150" s="36"/>
      <c r="AC150" s="36"/>
      <c r="AD150" s="36"/>
      <c r="AE150" s="36"/>
      <c r="AR150" s="200" t="s">
        <v>172</v>
      </c>
      <c r="AT150" s="200" t="s">
        <v>151</v>
      </c>
      <c r="AU150" s="200" t="s">
        <v>88</v>
      </c>
      <c r="AY150" s="17" t="s">
        <v>148</v>
      </c>
      <c r="BE150" s="201">
        <f>IF(O150="základní",K150,0)</f>
        <v>0</v>
      </c>
      <c r="BF150" s="201">
        <f>IF(O150="snížená",K150,0)</f>
        <v>0</v>
      </c>
      <c r="BG150" s="201">
        <f>IF(O150="zákl. přenesená",K150,0)</f>
        <v>0</v>
      </c>
      <c r="BH150" s="201">
        <f>IF(O150="sníž. přenesená",K150,0)</f>
        <v>0</v>
      </c>
      <c r="BI150" s="201">
        <f>IF(O150="nulová",K150,0)</f>
        <v>0</v>
      </c>
      <c r="BJ150" s="17" t="s">
        <v>86</v>
      </c>
      <c r="BK150" s="201">
        <f>ROUND(P150*H150,2)</f>
        <v>0</v>
      </c>
      <c r="BL150" s="17" t="s">
        <v>172</v>
      </c>
      <c r="BM150" s="200" t="s">
        <v>178</v>
      </c>
    </row>
    <row r="151" s="2" customFormat="1">
      <c r="A151" s="36"/>
      <c r="B151" s="37"/>
      <c r="C151" s="36"/>
      <c r="D151" s="202" t="s">
        <v>158</v>
      </c>
      <c r="E151" s="36"/>
      <c r="F151" s="203" t="s">
        <v>179</v>
      </c>
      <c r="G151" s="36"/>
      <c r="H151" s="36"/>
      <c r="I151" s="152"/>
      <c r="J151" s="152"/>
      <c r="K151" s="36"/>
      <c r="L151" s="36"/>
      <c r="M151" s="37"/>
      <c r="N151" s="204"/>
      <c r="O151" s="205"/>
      <c r="P151" s="75"/>
      <c r="Q151" s="75"/>
      <c r="R151" s="75"/>
      <c r="S151" s="75"/>
      <c r="T151" s="75"/>
      <c r="U151" s="75"/>
      <c r="V151" s="75"/>
      <c r="W151" s="75"/>
      <c r="X151" s="76"/>
      <c r="Y151" s="36"/>
      <c r="Z151" s="36"/>
      <c r="AA151" s="36"/>
      <c r="AB151" s="36"/>
      <c r="AC151" s="36"/>
      <c r="AD151" s="36"/>
      <c r="AE151" s="36"/>
      <c r="AT151" s="17" t="s">
        <v>158</v>
      </c>
      <c r="AU151" s="17" t="s">
        <v>88</v>
      </c>
    </row>
    <row r="152" s="13" customFormat="1">
      <c r="A152" s="13"/>
      <c r="B152" s="206"/>
      <c r="C152" s="13"/>
      <c r="D152" s="207" t="s">
        <v>165</v>
      </c>
      <c r="E152" s="208" t="s">
        <v>1</v>
      </c>
      <c r="F152" s="209" t="s">
        <v>175</v>
      </c>
      <c r="G152" s="13"/>
      <c r="H152" s="210">
        <v>20</v>
      </c>
      <c r="I152" s="211"/>
      <c r="J152" s="211"/>
      <c r="K152" s="13"/>
      <c r="L152" s="13"/>
      <c r="M152" s="206"/>
      <c r="N152" s="212"/>
      <c r="O152" s="213"/>
      <c r="P152" s="213"/>
      <c r="Q152" s="213"/>
      <c r="R152" s="213"/>
      <c r="S152" s="213"/>
      <c r="T152" s="213"/>
      <c r="U152" s="213"/>
      <c r="V152" s="213"/>
      <c r="W152" s="213"/>
      <c r="X152" s="214"/>
      <c r="Y152" s="13"/>
      <c r="Z152" s="13"/>
      <c r="AA152" s="13"/>
      <c r="AB152" s="13"/>
      <c r="AC152" s="13"/>
      <c r="AD152" s="13"/>
      <c r="AE152" s="13"/>
      <c r="AT152" s="208" t="s">
        <v>165</v>
      </c>
      <c r="AU152" s="208" t="s">
        <v>88</v>
      </c>
      <c r="AV152" s="13" t="s">
        <v>88</v>
      </c>
      <c r="AW152" s="13" t="s">
        <v>4</v>
      </c>
      <c r="AX152" s="13" t="s">
        <v>86</v>
      </c>
      <c r="AY152" s="208" t="s">
        <v>148</v>
      </c>
    </row>
    <row r="153" s="12" customFormat="1" ht="22.8" customHeight="1">
      <c r="A153" s="12"/>
      <c r="B153" s="174"/>
      <c r="C153" s="12"/>
      <c r="D153" s="175" t="s">
        <v>77</v>
      </c>
      <c r="E153" s="186" t="s">
        <v>180</v>
      </c>
      <c r="F153" s="186" t="s">
        <v>181</v>
      </c>
      <c r="G153" s="12"/>
      <c r="H153" s="12"/>
      <c r="I153" s="177"/>
      <c r="J153" s="177"/>
      <c r="K153" s="187">
        <f>BK153</f>
        <v>0</v>
      </c>
      <c r="L153" s="12"/>
      <c r="M153" s="174"/>
      <c r="N153" s="179"/>
      <c r="O153" s="180"/>
      <c r="P153" s="180"/>
      <c r="Q153" s="181">
        <f>SUM(Q154:Q163)</f>
        <v>0</v>
      </c>
      <c r="R153" s="181">
        <f>SUM(R154:R163)</f>
        <v>0</v>
      </c>
      <c r="S153" s="180"/>
      <c r="T153" s="182">
        <f>SUM(T154:T163)</f>
        <v>0</v>
      </c>
      <c r="U153" s="180"/>
      <c r="V153" s="182">
        <f>SUM(V154:V163)</f>
        <v>0</v>
      </c>
      <c r="W153" s="180"/>
      <c r="X153" s="183">
        <f>SUM(X154:X163)</f>
        <v>0</v>
      </c>
      <c r="Y153" s="12"/>
      <c r="Z153" s="12"/>
      <c r="AA153" s="12"/>
      <c r="AB153" s="12"/>
      <c r="AC153" s="12"/>
      <c r="AD153" s="12"/>
      <c r="AE153" s="12"/>
      <c r="AR153" s="175" t="s">
        <v>167</v>
      </c>
      <c r="AT153" s="184" t="s">
        <v>77</v>
      </c>
      <c r="AU153" s="184" t="s">
        <v>86</v>
      </c>
      <c r="AY153" s="175" t="s">
        <v>148</v>
      </c>
      <c r="BK153" s="185">
        <f>SUM(BK154:BK163)</f>
        <v>0</v>
      </c>
    </row>
    <row r="154" s="2" customFormat="1" ht="16.5" customHeight="1">
      <c r="A154" s="36"/>
      <c r="B154" s="151"/>
      <c r="C154" s="188" t="s">
        <v>182</v>
      </c>
      <c r="D154" s="188" t="s">
        <v>151</v>
      </c>
      <c r="E154" s="189" t="s">
        <v>183</v>
      </c>
      <c r="F154" s="190" t="s">
        <v>184</v>
      </c>
      <c r="G154" s="191" t="s">
        <v>185</v>
      </c>
      <c r="H154" s="192">
        <v>22</v>
      </c>
      <c r="I154" s="193"/>
      <c r="J154" s="193"/>
      <c r="K154" s="194">
        <f>ROUND(P154*H154,2)</f>
        <v>0</v>
      </c>
      <c r="L154" s="190" t="s">
        <v>1</v>
      </c>
      <c r="M154" s="37"/>
      <c r="N154" s="195" t="s">
        <v>1</v>
      </c>
      <c r="O154" s="196" t="s">
        <v>41</v>
      </c>
      <c r="P154" s="197">
        <f>I154+J154</f>
        <v>0</v>
      </c>
      <c r="Q154" s="197">
        <f>ROUND(I154*H154,2)</f>
        <v>0</v>
      </c>
      <c r="R154" s="197">
        <f>ROUND(J154*H154,2)</f>
        <v>0</v>
      </c>
      <c r="S154" s="75"/>
      <c r="T154" s="198">
        <f>S154*H154</f>
        <v>0</v>
      </c>
      <c r="U154" s="198">
        <v>0</v>
      </c>
      <c r="V154" s="198">
        <f>U154*H154</f>
        <v>0</v>
      </c>
      <c r="W154" s="198">
        <v>0</v>
      </c>
      <c r="X154" s="199">
        <f>W154*H154</f>
        <v>0</v>
      </c>
      <c r="Y154" s="36"/>
      <c r="Z154" s="36"/>
      <c r="AA154" s="36"/>
      <c r="AB154" s="36"/>
      <c r="AC154" s="36"/>
      <c r="AD154" s="36"/>
      <c r="AE154" s="36"/>
      <c r="AR154" s="200" t="s">
        <v>156</v>
      </c>
      <c r="AT154" s="200" t="s">
        <v>151</v>
      </c>
      <c r="AU154" s="200" t="s">
        <v>88</v>
      </c>
      <c r="AY154" s="17" t="s">
        <v>148</v>
      </c>
      <c r="BE154" s="201">
        <f>IF(O154="základní",K154,0)</f>
        <v>0</v>
      </c>
      <c r="BF154" s="201">
        <f>IF(O154="snížená",K154,0)</f>
        <v>0</v>
      </c>
      <c r="BG154" s="201">
        <f>IF(O154="zákl. přenesená",K154,0)</f>
        <v>0</v>
      </c>
      <c r="BH154" s="201">
        <f>IF(O154="sníž. přenesená",K154,0)</f>
        <v>0</v>
      </c>
      <c r="BI154" s="201">
        <f>IF(O154="nulová",K154,0)</f>
        <v>0</v>
      </c>
      <c r="BJ154" s="17" t="s">
        <v>86</v>
      </c>
      <c r="BK154" s="201">
        <f>ROUND(P154*H154,2)</f>
        <v>0</v>
      </c>
      <c r="BL154" s="17" t="s">
        <v>156</v>
      </c>
      <c r="BM154" s="200" t="s">
        <v>186</v>
      </c>
    </row>
    <row r="155" s="2" customFormat="1" ht="16.5" customHeight="1">
      <c r="A155" s="36"/>
      <c r="B155" s="151"/>
      <c r="C155" s="188" t="s">
        <v>187</v>
      </c>
      <c r="D155" s="188" t="s">
        <v>151</v>
      </c>
      <c r="E155" s="189" t="s">
        <v>188</v>
      </c>
      <c r="F155" s="190" t="s">
        <v>189</v>
      </c>
      <c r="G155" s="191" t="s">
        <v>185</v>
      </c>
      <c r="H155" s="192">
        <v>1</v>
      </c>
      <c r="I155" s="193"/>
      <c r="J155" s="193"/>
      <c r="K155" s="194">
        <f>ROUND(P155*H155,2)</f>
        <v>0</v>
      </c>
      <c r="L155" s="190" t="s">
        <v>1</v>
      </c>
      <c r="M155" s="37"/>
      <c r="N155" s="195" t="s">
        <v>1</v>
      </c>
      <c r="O155" s="196" t="s">
        <v>41</v>
      </c>
      <c r="P155" s="197">
        <f>I155+J155</f>
        <v>0</v>
      </c>
      <c r="Q155" s="197">
        <f>ROUND(I155*H155,2)</f>
        <v>0</v>
      </c>
      <c r="R155" s="197">
        <f>ROUND(J155*H155,2)</f>
        <v>0</v>
      </c>
      <c r="S155" s="75"/>
      <c r="T155" s="198">
        <f>S155*H155</f>
        <v>0</v>
      </c>
      <c r="U155" s="198">
        <v>0</v>
      </c>
      <c r="V155" s="198">
        <f>U155*H155</f>
        <v>0</v>
      </c>
      <c r="W155" s="198">
        <v>0</v>
      </c>
      <c r="X155" s="199">
        <f>W155*H155</f>
        <v>0</v>
      </c>
      <c r="Y155" s="36"/>
      <c r="Z155" s="36"/>
      <c r="AA155" s="36"/>
      <c r="AB155" s="36"/>
      <c r="AC155" s="36"/>
      <c r="AD155" s="36"/>
      <c r="AE155" s="36"/>
      <c r="AR155" s="200" t="s">
        <v>172</v>
      </c>
      <c r="AT155" s="200" t="s">
        <v>151</v>
      </c>
      <c r="AU155" s="200" t="s">
        <v>88</v>
      </c>
      <c r="AY155" s="17" t="s">
        <v>148</v>
      </c>
      <c r="BE155" s="201">
        <f>IF(O155="základní",K155,0)</f>
        <v>0</v>
      </c>
      <c r="BF155" s="201">
        <f>IF(O155="snížená",K155,0)</f>
        <v>0</v>
      </c>
      <c r="BG155" s="201">
        <f>IF(O155="zákl. přenesená",K155,0)</f>
        <v>0</v>
      </c>
      <c r="BH155" s="201">
        <f>IF(O155="sníž. přenesená",K155,0)</f>
        <v>0</v>
      </c>
      <c r="BI155" s="201">
        <f>IF(O155="nulová",K155,0)</f>
        <v>0</v>
      </c>
      <c r="BJ155" s="17" t="s">
        <v>86</v>
      </c>
      <c r="BK155" s="201">
        <f>ROUND(P155*H155,2)</f>
        <v>0</v>
      </c>
      <c r="BL155" s="17" t="s">
        <v>172</v>
      </c>
      <c r="BM155" s="200" t="s">
        <v>190</v>
      </c>
    </row>
    <row r="156" s="2" customFormat="1" ht="16.5" customHeight="1">
      <c r="A156" s="36"/>
      <c r="B156" s="151"/>
      <c r="C156" s="188" t="s">
        <v>191</v>
      </c>
      <c r="D156" s="188" t="s">
        <v>151</v>
      </c>
      <c r="E156" s="189" t="s">
        <v>192</v>
      </c>
      <c r="F156" s="190" t="s">
        <v>193</v>
      </c>
      <c r="G156" s="191" t="s">
        <v>185</v>
      </c>
      <c r="H156" s="192">
        <v>2</v>
      </c>
      <c r="I156" s="193"/>
      <c r="J156" s="193"/>
      <c r="K156" s="194">
        <f>ROUND(P156*H156,2)</f>
        <v>0</v>
      </c>
      <c r="L156" s="190" t="s">
        <v>1</v>
      </c>
      <c r="M156" s="37"/>
      <c r="N156" s="195" t="s">
        <v>1</v>
      </c>
      <c r="O156" s="196" t="s">
        <v>41</v>
      </c>
      <c r="P156" s="197">
        <f>I156+J156</f>
        <v>0</v>
      </c>
      <c r="Q156" s="197">
        <f>ROUND(I156*H156,2)</f>
        <v>0</v>
      </c>
      <c r="R156" s="197">
        <f>ROUND(J156*H156,2)</f>
        <v>0</v>
      </c>
      <c r="S156" s="75"/>
      <c r="T156" s="198">
        <f>S156*H156</f>
        <v>0</v>
      </c>
      <c r="U156" s="198">
        <v>0</v>
      </c>
      <c r="V156" s="198">
        <f>U156*H156</f>
        <v>0</v>
      </c>
      <c r="W156" s="198">
        <v>0</v>
      </c>
      <c r="X156" s="199">
        <f>W156*H156</f>
        <v>0</v>
      </c>
      <c r="Y156" s="36"/>
      <c r="Z156" s="36"/>
      <c r="AA156" s="36"/>
      <c r="AB156" s="36"/>
      <c r="AC156" s="36"/>
      <c r="AD156" s="36"/>
      <c r="AE156" s="36"/>
      <c r="AR156" s="200" t="s">
        <v>172</v>
      </c>
      <c r="AT156" s="200" t="s">
        <v>151</v>
      </c>
      <c r="AU156" s="200" t="s">
        <v>88</v>
      </c>
      <c r="AY156" s="17" t="s">
        <v>148</v>
      </c>
      <c r="BE156" s="201">
        <f>IF(O156="základní",K156,0)</f>
        <v>0</v>
      </c>
      <c r="BF156" s="201">
        <f>IF(O156="snížená",K156,0)</f>
        <v>0</v>
      </c>
      <c r="BG156" s="201">
        <f>IF(O156="zákl. přenesená",K156,0)</f>
        <v>0</v>
      </c>
      <c r="BH156" s="201">
        <f>IF(O156="sníž. přenesená",K156,0)</f>
        <v>0</v>
      </c>
      <c r="BI156" s="201">
        <f>IF(O156="nulová",K156,0)</f>
        <v>0</v>
      </c>
      <c r="BJ156" s="17" t="s">
        <v>86</v>
      </c>
      <c r="BK156" s="201">
        <f>ROUND(P156*H156,2)</f>
        <v>0</v>
      </c>
      <c r="BL156" s="17" t="s">
        <v>172</v>
      </c>
      <c r="BM156" s="200" t="s">
        <v>194</v>
      </c>
    </row>
    <row r="157" s="2" customFormat="1" ht="16.5" customHeight="1">
      <c r="A157" s="36"/>
      <c r="B157" s="151"/>
      <c r="C157" s="188" t="s">
        <v>195</v>
      </c>
      <c r="D157" s="188" t="s">
        <v>151</v>
      </c>
      <c r="E157" s="189" t="s">
        <v>196</v>
      </c>
      <c r="F157" s="190" t="s">
        <v>197</v>
      </c>
      <c r="G157" s="191" t="s">
        <v>185</v>
      </c>
      <c r="H157" s="192">
        <v>2</v>
      </c>
      <c r="I157" s="193"/>
      <c r="J157" s="193"/>
      <c r="K157" s="194">
        <f>ROUND(P157*H157,2)</f>
        <v>0</v>
      </c>
      <c r="L157" s="190" t="s">
        <v>1</v>
      </c>
      <c r="M157" s="37"/>
      <c r="N157" s="195" t="s">
        <v>1</v>
      </c>
      <c r="O157" s="196" t="s">
        <v>41</v>
      </c>
      <c r="P157" s="197">
        <f>I157+J157</f>
        <v>0</v>
      </c>
      <c r="Q157" s="197">
        <f>ROUND(I157*H157,2)</f>
        <v>0</v>
      </c>
      <c r="R157" s="197">
        <f>ROUND(J157*H157,2)</f>
        <v>0</v>
      </c>
      <c r="S157" s="75"/>
      <c r="T157" s="198">
        <f>S157*H157</f>
        <v>0</v>
      </c>
      <c r="U157" s="198">
        <v>0</v>
      </c>
      <c r="V157" s="198">
        <f>U157*H157</f>
        <v>0</v>
      </c>
      <c r="W157" s="198">
        <v>0</v>
      </c>
      <c r="X157" s="199">
        <f>W157*H157</f>
        <v>0</v>
      </c>
      <c r="Y157" s="36"/>
      <c r="Z157" s="36"/>
      <c r="AA157" s="36"/>
      <c r="AB157" s="36"/>
      <c r="AC157" s="36"/>
      <c r="AD157" s="36"/>
      <c r="AE157" s="36"/>
      <c r="AR157" s="200" t="s">
        <v>172</v>
      </c>
      <c r="AT157" s="200" t="s">
        <v>151</v>
      </c>
      <c r="AU157" s="200" t="s">
        <v>88</v>
      </c>
      <c r="AY157" s="17" t="s">
        <v>148</v>
      </c>
      <c r="BE157" s="201">
        <f>IF(O157="základní",K157,0)</f>
        <v>0</v>
      </c>
      <c r="BF157" s="201">
        <f>IF(O157="snížená",K157,0)</f>
        <v>0</v>
      </c>
      <c r="BG157" s="201">
        <f>IF(O157="zákl. přenesená",K157,0)</f>
        <v>0</v>
      </c>
      <c r="BH157" s="201">
        <f>IF(O157="sníž. přenesená",K157,0)</f>
        <v>0</v>
      </c>
      <c r="BI157" s="201">
        <f>IF(O157="nulová",K157,0)</f>
        <v>0</v>
      </c>
      <c r="BJ157" s="17" t="s">
        <v>86</v>
      </c>
      <c r="BK157" s="201">
        <f>ROUND(P157*H157,2)</f>
        <v>0</v>
      </c>
      <c r="BL157" s="17" t="s">
        <v>172</v>
      </c>
      <c r="BM157" s="200" t="s">
        <v>198</v>
      </c>
    </row>
    <row r="158" s="2" customFormat="1" ht="24.15" customHeight="1">
      <c r="A158" s="36"/>
      <c r="B158" s="151"/>
      <c r="C158" s="188" t="s">
        <v>199</v>
      </c>
      <c r="D158" s="188" t="s">
        <v>151</v>
      </c>
      <c r="E158" s="189" t="s">
        <v>200</v>
      </c>
      <c r="F158" s="190" t="s">
        <v>201</v>
      </c>
      <c r="G158" s="191" t="s">
        <v>185</v>
      </c>
      <c r="H158" s="192">
        <v>6</v>
      </c>
      <c r="I158" s="193"/>
      <c r="J158" s="193"/>
      <c r="K158" s="194">
        <f>ROUND(P158*H158,2)</f>
        <v>0</v>
      </c>
      <c r="L158" s="190" t="s">
        <v>1</v>
      </c>
      <c r="M158" s="37"/>
      <c r="N158" s="195" t="s">
        <v>1</v>
      </c>
      <c r="O158" s="196" t="s">
        <v>41</v>
      </c>
      <c r="P158" s="197">
        <f>I158+J158</f>
        <v>0</v>
      </c>
      <c r="Q158" s="197">
        <f>ROUND(I158*H158,2)</f>
        <v>0</v>
      </c>
      <c r="R158" s="197">
        <f>ROUND(J158*H158,2)</f>
        <v>0</v>
      </c>
      <c r="S158" s="75"/>
      <c r="T158" s="198">
        <f>S158*H158</f>
        <v>0</v>
      </c>
      <c r="U158" s="198">
        <v>0</v>
      </c>
      <c r="V158" s="198">
        <f>U158*H158</f>
        <v>0</v>
      </c>
      <c r="W158" s="198">
        <v>0</v>
      </c>
      <c r="X158" s="199">
        <f>W158*H158</f>
        <v>0</v>
      </c>
      <c r="Y158" s="36"/>
      <c r="Z158" s="36"/>
      <c r="AA158" s="36"/>
      <c r="AB158" s="36"/>
      <c r="AC158" s="36"/>
      <c r="AD158" s="36"/>
      <c r="AE158" s="36"/>
      <c r="AR158" s="200" t="s">
        <v>156</v>
      </c>
      <c r="AT158" s="200" t="s">
        <v>151</v>
      </c>
      <c r="AU158" s="200" t="s">
        <v>88</v>
      </c>
      <c r="AY158" s="17" t="s">
        <v>148</v>
      </c>
      <c r="BE158" s="201">
        <f>IF(O158="základní",K158,0)</f>
        <v>0</v>
      </c>
      <c r="BF158" s="201">
        <f>IF(O158="snížená",K158,0)</f>
        <v>0</v>
      </c>
      <c r="BG158" s="201">
        <f>IF(O158="zákl. přenesená",K158,0)</f>
        <v>0</v>
      </c>
      <c r="BH158" s="201">
        <f>IF(O158="sníž. přenesená",K158,0)</f>
        <v>0</v>
      </c>
      <c r="BI158" s="201">
        <f>IF(O158="nulová",K158,0)</f>
        <v>0</v>
      </c>
      <c r="BJ158" s="17" t="s">
        <v>86</v>
      </c>
      <c r="BK158" s="201">
        <f>ROUND(P158*H158,2)</f>
        <v>0</v>
      </c>
      <c r="BL158" s="17" t="s">
        <v>156</v>
      </c>
      <c r="BM158" s="200" t="s">
        <v>202</v>
      </c>
    </row>
    <row r="159" s="2" customFormat="1" ht="16.5" customHeight="1">
      <c r="A159" s="36"/>
      <c r="B159" s="151"/>
      <c r="C159" s="188" t="s">
        <v>203</v>
      </c>
      <c r="D159" s="188" t="s">
        <v>151</v>
      </c>
      <c r="E159" s="189" t="s">
        <v>204</v>
      </c>
      <c r="F159" s="190" t="s">
        <v>205</v>
      </c>
      <c r="G159" s="191" t="s">
        <v>206</v>
      </c>
      <c r="H159" s="192">
        <v>300</v>
      </c>
      <c r="I159" s="193"/>
      <c r="J159" s="193"/>
      <c r="K159" s="194">
        <f>ROUND(P159*H159,2)</f>
        <v>0</v>
      </c>
      <c r="L159" s="190" t="s">
        <v>1</v>
      </c>
      <c r="M159" s="37"/>
      <c r="N159" s="195" t="s">
        <v>1</v>
      </c>
      <c r="O159" s="196" t="s">
        <v>41</v>
      </c>
      <c r="P159" s="197">
        <f>I159+J159</f>
        <v>0</v>
      </c>
      <c r="Q159" s="197">
        <f>ROUND(I159*H159,2)</f>
        <v>0</v>
      </c>
      <c r="R159" s="197">
        <f>ROUND(J159*H159,2)</f>
        <v>0</v>
      </c>
      <c r="S159" s="75"/>
      <c r="T159" s="198">
        <f>S159*H159</f>
        <v>0</v>
      </c>
      <c r="U159" s="198">
        <v>0</v>
      </c>
      <c r="V159" s="198">
        <f>U159*H159</f>
        <v>0</v>
      </c>
      <c r="W159" s="198">
        <v>0</v>
      </c>
      <c r="X159" s="199">
        <f>W159*H159</f>
        <v>0</v>
      </c>
      <c r="Y159" s="36"/>
      <c r="Z159" s="36"/>
      <c r="AA159" s="36"/>
      <c r="AB159" s="36"/>
      <c r="AC159" s="36"/>
      <c r="AD159" s="36"/>
      <c r="AE159" s="36"/>
      <c r="AR159" s="200" t="s">
        <v>156</v>
      </c>
      <c r="AT159" s="200" t="s">
        <v>151</v>
      </c>
      <c r="AU159" s="200" t="s">
        <v>88</v>
      </c>
      <c r="AY159" s="17" t="s">
        <v>148</v>
      </c>
      <c r="BE159" s="201">
        <f>IF(O159="základní",K159,0)</f>
        <v>0</v>
      </c>
      <c r="BF159" s="201">
        <f>IF(O159="snížená",K159,0)</f>
        <v>0</v>
      </c>
      <c r="BG159" s="201">
        <f>IF(O159="zákl. přenesená",K159,0)</f>
        <v>0</v>
      </c>
      <c r="BH159" s="201">
        <f>IF(O159="sníž. přenesená",K159,0)</f>
        <v>0</v>
      </c>
      <c r="BI159" s="201">
        <f>IF(O159="nulová",K159,0)</f>
        <v>0</v>
      </c>
      <c r="BJ159" s="17" t="s">
        <v>86</v>
      </c>
      <c r="BK159" s="201">
        <f>ROUND(P159*H159,2)</f>
        <v>0</v>
      </c>
      <c r="BL159" s="17" t="s">
        <v>156</v>
      </c>
      <c r="BM159" s="200" t="s">
        <v>207</v>
      </c>
    </row>
    <row r="160" s="2" customFormat="1" ht="16.5" customHeight="1">
      <c r="A160" s="36"/>
      <c r="B160" s="151"/>
      <c r="C160" s="188" t="s">
        <v>208</v>
      </c>
      <c r="D160" s="188" t="s">
        <v>151</v>
      </c>
      <c r="E160" s="189" t="s">
        <v>209</v>
      </c>
      <c r="F160" s="190" t="s">
        <v>210</v>
      </c>
      <c r="G160" s="191" t="s">
        <v>185</v>
      </c>
      <c r="H160" s="192">
        <v>1</v>
      </c>
      <c r="I160" s="193"/>
      <c r="J160" s="193"/>
      <c r="K160" s="194">
        <f>ROUND(P160*H160,2)</f>
        <v>0</v>
      </c>
      <c r="L160" s="190" t="s">
        <v>1</v>
      </c>
      <c r="M160" s="37"/>
      <c r="N160" s="195" t="s">
        <v>1</v>
      </c>
      <c r="O160" s="196" t="s">
        <v>41</v>
      </c>
      <c r="P160" s="197">
        <f>I160+J160</f>
        <v>0</v>
      </c>
      <c r="Q160" s="197">
        <f>ROUND(I160*H160,2)</f>
        <v>0</v>
      </c>
      <c r="R160" s="197">
        <f>ROUND(J160*H160,2)</f>
        <v>0</v>
      </c>
      <c r="S160" s="75"/>
      <c r="T160" s="198">
        <f>S160*H160</f>
        <v>0</v>
      </c>
      <c r="U160" s="198">
        <v>0</v>
      </c>
      <c r="V160" s="198">
        <f>U160*H160</f>
        <v>0</v>
      </c>
      <c r="W160" s="198">
        <v>0</v>
      </c>
      <c r="X160" s="199">
        <f>W160*H160</f>
        <v>0</v>
      </c>
      <c r="Y160" s="36"/>
      <c r="Z160" s="36"/>
      <c r="AA160" s="36"/>
      <c r="AB160" s="36"/>
      <c r="AC160" s="36"/>
      <c r="AD160" s="36"/>
      <c r="AE160" s="36"/>
      <c r="AR160" s="200" t="s">
        <v>172</v>
      </c>
      <c r="AT160" s="200" t="s">
        <v>151</v>
      </c>
      <c r="AU160" s="200" t="s">
        <v>88</v>
      </c>
      <c r="AY160" s="17" t="s">
        <v>148</v>
      </c>
      <c r="BE160" s="201">
        <f>IF(O160="základní",K160,0)</f>
        <v>0</v>
      </c>
      <c r="BF160" s="201">
        <f>IF(O160="snížená",K160,0)</f>
        <v>0</v>
      </c>
      <c r="BG160" s="201">
        <f>IF(O160="zákl. přenesená",K160,0)</f>
        <v>0</v>
      </c>
      <c r="BH160" s="201">
        <f>IF(O160="sníž. přenesená",K160,0)</f>
        <v>0</v>
      </c>
      <c r="BI160" s="201">
        <f>IF(O160="nulová",K160,0)</f>
        <v>0</v>
      </c>
      <c r="BJ160" s="17" t="s">
        <v>86</v>
      </c>
      <c r="BK160" s="201">
        <f>ROUND(P160*H160,2)</f>
        <v>0</v>
      </c>
      <c r="BL160" s="17" t="s">
        <v>172</v>
      </c>
      <c r="BM160" s="200" t="s">
        <v>211</v>
      </c>
    </row>
    <row r="161" s="2" customFormat="1" ht="16.5" customHeight="1">
      <c r="A161" s="36"/>
      <c r="B161" s="151"/>
      <c r="C161" s="188" t="s">
        <v>9</v>
      </c>
      <c r="D161" s="188" t="s">
        <v>151</v>
      </c>
      <c r="E161" s="189" t="s">
        <v>212</v>
      </c>
      <c r="F161" s="190" t="s">
        <v>213</v>
      </c>
      <c r="G161" s="191" t="s">
        <v>185</v>
      </c>
      <c r="H161" s="192">
        <v>9</v>
      </c>
      <c r="I161" s="193"/>
      <c r="J161" s="193"/>
      <c r="K161" s="194">
        <f>ROUND(P161*H161,2)</f>
        <v>0</v>
      </c>
      <c r="L161" s="190" t="s">
        <v>1</v>
      </c>
      <c r="M161" s="37"/>
      <c r="N161" s="195" t="s">
        <v>1</v>
      </c>
      <c r="O161" s="196" t="s">
        <v>41</v>
      </c>
      <c r="P161" s="197">
        <f>I161+J161</f>
        <v>0</v>
      </c>
      <c r="Q161" s="197">
        <f>ROUND(I161*H161,2)</f>
        <v>0</v>
      </c>
      <c r="R161" s="197">
        <f>ROUND(J161*H161,2)</f>
        <v>0</v>
      </c>
      <c r="S161" s="75"/>
      <c r="T161" s="198">
        <f>S161*H161</f>
        <v>0</v>
      </c>
      <c r="U161" s="198">
        <v>0</v>
      </c>
      <c r="V161" s="198">
        <f>U161*H161</f>
        <v>0</v>
      </c>
      <c r="W161" s="198">
        <v>0</v>
      </c>
      <c r="X161" s="199">
        <f>W161*H161</f>
        <v>0</v>
      </c>
      <c r="Y161" s="36"/>
      <c r="Z161" s="36"/>
      <c r="AA161" s="36"/>
      <c r="AB161" s="36"/>
      <c r="AC161" s="36"/>
      <c r="AD161" s="36"/>
      <c r="AE161" s="36"/>
      <c r="AR161" s="200" t="s">
        <v>172</v>
      </c>
      <c r="AT161" s="200" t="s">
        <v>151</v>
      </c>
      <c r="AU161" s="200" t="s">
        <v>88</v>
      </c>
      <c r="AY161" s="17" t="s">
        <v>148</v>
      </c>
      <c r="BE161" s="201">
        <f>IF(O161="základní",K161,0)</f>
        <v>0</v>
      </c>
      <c r="BF161" s="201">
        <f>IF(O161="snížená",K161,0)</f>
        <v>0</v>
      </c>
      <c r="BG161" s="201">
        <f>IF(O161="zákl. přenesená",K161,0)</f>
        <v>0</v>
      </c>
      <c r="BH161" s="201">
        <f>IF(O161="sníž. přenesená",K161,0)</f>
        <v>0</v>
      </c>
      <c r="BI161" s="201">
        <f>IF(O161="nulová",K161,0)</f>
        <v>0</v>
      </c>
      <c r="BJ161" s="17" t="s">
        <v>86</v>
      </c>
      <c r="BK161" s="201">
        <f>ROUND(P161*H161,2)</f>
        <v>0</v>
      </c>
      <c r="BL161" s="17" t="s">
        <v>172</v>
      </c>
      <c r="BM161" s="200" t="s">
        <v>214</v>
      </c>
    </row>
    <row r="162" s="2" customFormat="1" ht="16.5" customHeight="1">
      <c r="A162" s="36"/>
      <c r="B162" s="151"/>
      <c r="C162" s="188" t="s">
        <v>215</v>
      </c>
      <c r="D162" s="188" t="s">
        <v>151</v>
      </c>
      <c r="E162" s="189" t="s">
        <v>216</v>
      </c>
      <c r="F162" s="190" t="s">
        <v>217</v>
      </c>
      <c r="G162" s="191" t="s">
        <v>185</v>
      </c>
      <c r="H162" s="192">
        <v>5</v>
      </c>
      <c r="I162" s="193"/>
      <c r="J162" s="193"/>
      <c r="K162" s="194">
        <f>ROUND(P162*H162,2)</f>
        <v>0</v>
      </c>
      <c r="L162" s="190" t="s">
        <v>1</v>
      </c>
      <c r="M162" s="37"/>
      <c r="N162" s="195" t="s">
        <v>1</v>
      </c>
      <c r="O162" s="196" t="s">
        <v>41</v>
      </c>
      <c r="P162" s="197">
        <f>I162+J162</f>
        <v>0</v>
      </c>
      <c r="Q162" s="197">
        <f>ROUND(I162*H162,2)</f>
        <v>0</v>
      </c>
      <c r="R162" s="197">
        <f>ROUND(J162*H162,2)</f>
        <v>0</v>
      </c>
      <c r="S162" s="75"/>
      <c r="T162" s="198">
        <f>S162*H162</f>
        <v>0</v>
      </c>
      <c r="U162" s="198">
        <v>0</v>
      </c>
      <c r="V162" s="198">
        <f>U162*H162</f>
        <v>0</v>
      </c>
      <c r="W162" s="198">
        <v>0</v>
      </c>
      <c r="X162" s="199">
        <f>W162*H162</f>
        <v>0</v>
      </c>
      <c r="Y162" s="36"/>
      <c r="Z162" s="36"/>
      <c r="AA162" s="36"/>
      <c r="AB162" s="36"/>
      <c r="AC162" s="36"/>
      <c r="AD162" s="36"/>
      <c r="AE162" s="36"/>
      <c r="AR162" s="200" t="s">
        <v>156</v>
      </c>
      <c r="AT162" s="200" t="s">
        <v>151</v>
      </c>
      <c r="AU162" s="200" t="s">
        <v>88</v>
      </c>
      <c r="AY162" s="17" t="s">
        <v>148</v>
      </c>
      <c r="BE162" s="201">
        <f>IF(O162="základní",K162,0)</f>
        <v>0</v>
      </c>
      <c r="BF162" s="201">
        <f>IF(O162="snížená",K162,0)</f>
        <v>0</v>
      </c>
      <c r="BG162" s="201">
        <f>IF(O162="zákl. přenesená",K162,0)</f>
        <v>0</v>
      </c>
      <c r="BH162" s="201">
        <f>IF(O162="sníž. přenesená",K162,0)</f>
        <v>0</v>
      </c>
      <c r="BI162" s="201">
        <f>IF(O162="nulová",K162,0)</f>
        <v>0</v>
      </c>
      <c r="BJ162" s="17" t="s">
        <v>86</v>
      </c>
      <c r="BK162" s="201">
        <f>ROUND(P162*H162,2)</f>
        <v>0</v>
      </c>
      <c r="BL162" s="17" t="s">
        <v>156</v>
      </c>
      <c r="BM162" s="200" t="s">
        <v>218</v>
      </c>
    </row>
    <row r="163" s="2" customFormat="1" ht="16.5" customHeight="1">
      <c r="A163" s="36"/>
      <c r="B163" s="151"/>
      <c r="C163" s="188" t="s">
        <v>219</v>
      </c>
      <c r="D163" s="188" t="s">
        <v>151</v>
      </c>
      <c r="E163" s="189" t="s">
        <v>220</v>
      </c>
      <c r="F163" s="190" t="s">
        <v>221</v>
      </c>
      <c r="G163" s="191" t="s">
        <v>185</v>
      </c>
      <c r="H163" s="192">
        <v>2</v>
      </c>
      <c r="I163" s="193"/>
      <c r="J163" s="193"/>
      <c r="K163" s="194">
        <f>ROUND(P163*H163,2)</f>
        <v>0</v>
      </c>
      <c r="L163" s="190" t="s">
        <v>1</v>
      </c>
      <c r="M163" s="37"/>
      <c r="N163" s="195" t="s">
        <v>1</v>
      </c>
      <c r="O163" s="196" t="s">
        <v>41</v>
      </c>
      <c r="P163" s="197">
        <f>I163+J163</f>
        <v>0</v>
      </c>
      <c r="Q163" s="197">
        <f>ROUND(I163*H163,2)</f>
        <v>0</v>
      </c>
      <c r="R163" s="197">
        <f>ROUND(J163*H163,2)</f>
        <v>0</v>
      </c>
      <c r="S163" s="75"/>
      <c r="T163" s="198">
        <f>S163*H163</f>
        <v>0</v>
      </c>
      <c r="U163" s="198">
        <v>0</v>
      </c>
      <c r="V163" s="198">
        <f>U163*H163</f>
        <v>0</v>
      </c>
      <c r="W163" s="198">
        <v>0</v>
      </c>
      <c r="X163" s="199">
        <f>W163*H163</f>
        <v>0</v>
      </c>
      <c r="Y163" s="36"/>
      <c r="Z163" s="36"/>
      <c r="AA163" s="36"/>
      <c r="AB163" s="36"/>
      <c r="AC163" s="36"/>
      <c r="AD163" s="36"/>
      <c r="AE163" s="36"/>
      <c r="AR163" s="200" t="s">
        <v>172</v>
      </c>
      <c r="AT163" s="200" t="s">
        <v>151</v>
      </c>
      <c r="AU163" s="200" t="s">
        <v>88</v>
      </c>
      <c r="AY163" s="17" t="s">
        <v>148</v>
      </c>
      <c r="BE163" s="201">
        <f>IF(O163="základní",K163,0)</f>
        <v>0</v>
      </c>
      <c r="BF163" s="201">
        <f>IF(O163="snížená",K163,0)</f>
        <v>0</v>
      </c>
      <c r="BG163" s="201">
        <f>IF(O163="zákl. přenesená",K163,0)</f>
        <v>0</v>
      </c>
      <c r="BH163" s="201">
        <f>IF(O163="sníž. přenesená",K163,0)</f>
        <v>0</v>
      </c>
      <c r="BI163" s="201">
        <f>IF(O163="nulová",K163,0)</f>
        <v>0</v>
      </c>
      <c r="BJ163" s="17" t="s">
        <v>86</v>
      </c>
      <c r="BK163" s="201">
        <f>ROUND(P163*H163,2)</f>
        <v>0</v>
      </c>
      <c r="BL163" s="17" t="s">
        <v>172</v>
      </c>
      <c r="BM163" s="200" t="s">
        <v>222</v>
      </c>
    </row>
    <row r="164" s="12" customFormat="1" ht="22.8" customHeight="1">
      <c r="A164" s="12"/>
      <c r="B164" s="174"/>
      <c r="C164" s="12"/>
      <c r="D164" s="175" t="s">
        <v>77</v>
      </c>
      <c r="E164" s="186" t="s">
        <v>223</v>
      </c>
      <c r="F164" s="186" t="s">
        <v>224</v>
      </c>
      <c r="G164" s="12"/>
      <c r="H164" s="12"/>
      <c r="I164" s="177"/>
      <c r="J164" s="177"/>
      <c r="K164" s="187">
        <f>BK164</f>
        <v>0</v>
      </c>
      <c r="L164" s="12"/>
      <c r="M164" s="174"/>
      <c r="N164" s="179"/>
      <c r="O164" s="180"/>
      <c r="P164" s="180"/>
      <c r="Q164" s="181">
        <f>SUM(Q165:Q167)</f>
        <v>0</v>
      </c>
      <c r="R164" s="181">
        <f>SUM(R165:R167)</f>
        <v>0</v>
      </c>
      <c r="S164" s="180"/>
      <c r="T164" s="182">
        <f>SUM(T165:T167)</f>
        <v>0</v>
      </c>
      <c r="U164" s="180"/>
      <c r="V164" s="182">
        <f>SUM(V165:V167)</f>
        <v>0</v>
      </c>
      <c r="W164" s="180"/>
      <c r="X164" s="183">
        <f>SUM(X165:X167)</f>
        <v>0</v>
      </c>
      <c r="Y164" s="12"/>
      <c r="Z164" s="12"/>
      <c r="AA164" s="12"/>
      <c r="AB164" s="12"/>
      <c r="AC164" s="12"/>
      <c r="AD164" s="12"/>
      <c r="AE164" s="12"/>
      <c r="AR164" s="175" t="s">
        <v>167</v>
      </c>
      <c r="AT164" s="184" t="s">
        <v>77</v>
      </c>
      <c r="AU164" s="184" t="s">
        <v>86</v>
      </c>
      <c r="AY164" s="175" t="s">
        <v>148</v>
      </c>
      <c r="BK164" s="185">
        <f>SUM(BK165:BK167)</f>
        <v>0</v>
      </c>
    </row>
    <row r="165" s="2" customFormat="1" ht="21.75" customHeight="1">
      <c r="A165" s="36"/>
      <c r="B165" s="151"/>
      <c r="C165" s="188" t="s">
        <v>225</v>
      </c>
      <c r="D165" s="188" t="s">
        <v>151</v>
      </c>
      <c r="E165" s="189" t="s">
        <v>226</v>
      </c>
      <c r="F165" s="190" t="s">
        <v>227</v>
      </c>
      <c r="G165" s="191" t="s">
        <v>185</v>
      </c>
      <c r="H165" s="192">
        <v>6</v>
      </c>
      <c r="I165" s="193"/>
      <c r="J165" s="193"/>
      <c r="K165" s="194">
        <f>ROUND(P165*H165,2)</f>
        <v>0</v>
      </c>
      <c r="L165" s="190" t="s">
        <v>1</v>
      </c>
      <c r="M165" s="37"/>
      <c r="N165" s="195" t="s">
        <v>1</v>
      </c>
      <c r="O165" s="196" t="s">
        <v>41</v>
      </c>
      <c r="P165" s="197">
        <f>I165+J165</f>
        <v>0</v>
      </c>
      <c r="Q165" s="197">
        <f>ROUND(I165*H165,2)</f>
        <v>0</v>
      </c>
      <c r="R165" s="197">
        <f>ROUND(J165*H165,2)</f>
        <v>0</v>
      </c>
      <c r="S165" s="75"/>
      <c r="T165" s="198">
        <f>S165*H165</f>
        <v>0</v>
      </c>
      <c r="U165" s="198">
        <v>0</v>
      </c>
      <c r="V165" s="198">
        <f>U165*H165</f>
        <v>0</v>
      </c>
      <c r="W165" s="198">
        <v>0</v>
      </c>
      <c r="X165" s="199">
        <f>W165*H165</f>
        <v>0</v>
      </c>
      <c r="Y165" s="36"/>
      <c r="Z165" s="36"/>
      <c r="AA165" s="36"/>
      <c r="AB165" s="36"/>
      <c r="AC165" s="36"/>
      <c r="AD165" s="36"/>
      <c r="AE165" s="36"/>
      <c r="AR165" s="200" t="s">
        <v>156</v>
      </c>
      <c r="AT165" s="200" t="s">
        <v>151</v>
      </c>
      <c r="AU165" s="200" t="s">
        <v>88</v>
      </c>
      <c r="AY165" s="17" t="s">
        <v>148</v>
      </c>
      <c r="BE165" s="201">
        <f>IF(O165="základní",K165,0)</f>
        <v>0</v>
      </c>
      <c r="BF165" s="201">
        <f>IF(O165="snížená",K165,0)</f>
        <v>0</v>
      </c>
      <c r="BG165" s="201">
        <f>IF(O165="zákl. přenesená",K165,0)</f>
        <v>0</v>
      </c>
      <c r="BH165" s="201">
        <f>IF(O165="sníž. přenesená",K165,0)</f>
        <v>0</v>
      </c>
      <c r="BI165" s="201">
        <f>IF(O165="nulová",K165,0)</f>
        <v>0</v>
      </c>
      <c r="BJ165" s="17" t="s">
        <v>86</v>
      </c>
      <c r="BK165" s="201">
        <f>ROUND(P165*H165,2)</f>
        <v>0</v>
      </c>
      <c r="BL165" s="17" t="s">
        <v>156</v>
      </c>
      <c r="BM165" s="200" t="s">
        <v>228</v>
      </c>
    </row>
    <row r="166" s="2" customFormat="1" ht="24.15" customHeight="1">
      <c r="A166" s="36"/>
      <c r="B166" s="151"/>
      <c r="C166" s="215" t="s">
        <v>229</v>
      </c>
      <c r="D166" s="215" t="s">
        <v>230</v>
      </c>
      <c r="E166" s="216" t="s">
        <v>231</v>
      </c>
      <c r="F166" s="217" t="s">
        <v>232</v>
      </c>
      <c r="G166" s="218" t="s">
        <v>185</v>
      </c>
      <c r="H166" s="219">
        <v>6</v>
      </c>
      <c r="I166" s="220"/>
      <c r="J166" s="221"/>
      <c r="K166" s="222">
        <f>ROUND(P166*H166,2)</f>
        <v>0</v>
      </c>
      <c r="L166" s="217" t="s">
        <v>1</v>
      </c>
      <c r="M166" s="223"/>
      <c r="N166" s="224" t="s">
        <v>1</v>
      </c>
      <c r="O166" s="196" t="s">
        <v>41</v>
      </c>
      <c r="P166" s="197">
        <f>I166+J166</f>
        <v>0</v>
      </c>
      <c r="Q166" s="197">
        <f>ROUND(I166*H166,2)</f>
        <v>0</v>
      </c>
      <c r="R166" s="197">
        <f>ROUND(J166*H166,2)</f>
        <v>0</v>
      </c>
      <c r="S166" s="75"/>
      <c r="T166" s="198">
        <f>S166*H166</f>
        <v>0</v>
      </c>
      <c r="U166" s="198">
        <v>0</v>
      </c>
      <c r="V166" s="198">
        <f>U166*H166</f>
        <v>0</v>
      </c>
      <c r="W166" s="198">
        <v>0</v>
      </c>
      <c r="X166" s="199">
        <f>W166*H166</f>
        <v>0</v>
      </c>
      <c r="Y166" s="36"/>
      <c r="Z166" s="36"/>
      <c r="AA166" s="36"/>
      <c r="AB166" s="36"/>
      <c r="AC166" s="36"/>
      <c r="AD166" s="36"/>
      <c r="AE166" s="36"/>
      <c r="AR166" s="200" t="s">
        <v>195</v>
      </c>
      <c r="AT166" s="200" t="s">
        <v>230</v>
      </c>
      <c r="AU166" s="200" t="s">
        <v>88</v>
      </c>
      <c r="AY166" s="17" t="s">
        <v>148</v>
      </c>
      <c r="BE166" s="201">
        <f>IF(O166="základní",K166,0)</f>
        <v>0</v>
      </c>
      <c r="BF166" s="201">
        <f>IF(O166="snížená",K166,0)</f>
        <v>0</v>
      </c>
      <c r="BG166" s="201">
        <f>IF(O166="zákl. přenesená",K166,0)</f>
        <v>0</v>
      </c>
      <c r="BH166" s="201">
        <f>IF(O166="sníž. přenesená",K166,0)</f>
        <v>0</v>
      </c>
      <c r="BI166" s="201">
        <f>IF(O166="nulová",K166,0)</f>
        <v>0</v>
      </c>
      <c r="BJ166" s="17" t="s">
        <v>86</v>
      </c>
      <c r="BK166" s="201">
        <f>ROUND(P166*H166,2)</f>
        <v>0</v>
      </c>
      <c r="BL166" s="17" t="s">
        <v>156</v>
      </c>
      <c r="BM166" s="200" t="s">
        <v>233</v>
      </c>
    </row>
    <row r="167" s="2" customFormat="1" ht="16.5" customHeight="1">
      <c r="A167" s="36"/>
      <c r="B167" s="151"/>
      <c r="C167" s="188" t="s">
        <v>234</v>
      </c>
      <c r="D167" s="188" t="s">
        <v>151</v>
      </c>
      <c r="E167" s="189" t="s">
        <v>235</v>
      </c>
      <c r="F167" s="190" t="s">
        <v>236</v>
      </c>
      <c r="G167" s="191" t="s">
        <v>185</v>
      </c>
      <c r="H167" s="192">
        <v>6</v>
      </c>
      <c r="I167" s="193"/>
      <c r="J167" s="193"/>
      <c r="K167" s="194">
        <f>ROUND(P167*H167,2)</f>
        <v>0</v>
      </c>
      <c r="L167" s="190" t="s">
        <v>1</v>
      </c>
      <c r="M167" s="37"/>
      <c r="N167" s="195" t="s">
        <v>1</v>
      </c>
      <c r="O167" s="196" t="s">
        <v>41</v>
      </c>
      <c r="P167" s="197">
        <f>I167+J167</f>
        <v>0</v>
      </c>
      <c r="Q167" s="197">
        <f>ROUND(I167*H167,2)</f>
        <v>0</v>
      </c>
      <c r="R167" s="197">
        <f>ROUND(J167*H167,2)</f>
        <v>0</v>
      </c>
      <c r="S167" s="75"/>
      <c r="T167" s="198">
        <f>S167*H167</f>
        <v>0</v>
      </c>
      <c r="U167" s="198">
        <v>0</v>
      </c>
      <c r="V167" s="198">
        <f>U167*H167</f>
        <v>0</v>
      </c>
      <c r="W167" s="198">
        <v>0</v>
      </c>
      <c r="X167" s="199">
        <f>W167*H167</f>
        <v>0</v>
      </c>
      <c r="Y167" s="36"/>
      <c r="Z167" s="36"/>
      <c r="AA167" s="36"/>
      <c r="AB167" s="36"/>
      <c r="AC167" s="36"/>
      <c r="AD167" s="36"/>
      <c r="AE167" s="36"/>
      <c r="AR167" s="200" t="s">
        <v>156</v>
      </c>
      <c r="AT167" s="200" t="s">
        <v>151</v>
      </c>
      <c r="AU167" s="200" t="s">
        <v>88</v>
      </c>
      <c r="AY167" s="17" t="s">
        <v>148</v>
      </c>
      <c r="BE167" s="201">
        <f>IF(O167="základní",K167,0)</f>
        <v>0</v>
      </c>
      <c r="BF167" s="201">
        <f>IF(O167="snížená",K167,0)</f>
        <v>0</v>
      </c>
      <c r="BG167" s="201">
        <f>IF(O167="zákl. přenesená",K167,0)</f>
        <v>0</v>
      </c>
      <c r="BH167" s="201">
        <f>IF(O167="sníž. přenesená",K167,0)</f>
        <v>0</v>
      </c>
      <c r="BI167" s="201">
        <f>IF(O167="nulová",K167,0)</f>
        <v>0</v>
      </c>
      <c r="BJ167" s="17" t="s">
        <v>86</v>
      </c>
      <c r="BK167" s="201">
        <f>ROUND(P167*H167,2)</f>
        <v>0</v>
      </c>
      <c r="BL167" s="17" t="s">
        <v>156</v>
      </c>
      <c r="BM167" s="200" t="s">
        <v>237</v>
      </c>
    </row>
    <row r="168" s="12" customFormat="1" ht="22.8" customHeight="1">
      <c r="A168" s="12"/>
      <c r="B168" s="174"/>
      <c r="C168" s="12"/>
      <c r="D168" s="175" t="s">
        <v>77</v>
      </c>
      <c r="E168" s="186" t="s">
        <v>238</v>
      </c>
      <c r="F168" s="186" t="s">
        <v>239</v>
      </c>
      <c r="G168" s="12"/>
      <c r="H168" s="12"/>
      <c r="I168" s="177"/>
      <c r="J168" s="177"/>
      <c r="K168" s="187">
        <f>BK168</f>
        <v>0</v>
      </c>
      <c r="L168" s="12"/>
      <c r="M168" s="174"/>
      <c r="N168" s="179"/>
      <c r="O168" s="180"/>
      <c r="P168" s="180"/>
      <c r="Q168" s="181">
        <f>SUM(Q169:Q202)</f>
        <v>0</v>
      </c>
      <c r="R168" s="181">
        <f>SUM(R169:R202)</f>
        <v>0</v>
      </c>
      <c r="S168" s="180"/>
      <c r="T168" s="182">
        <f>SUM(T169:T202)</f>
        <v>0</v>
      </c>
      <c r="U168" s="180"/>
      <c r="V168" s="182">
        <f>SUM(V169:V202)</f>
        <v>0.043002000000000005</v>
      </c>
      <c r="W168" s="180"/>
      <c r="X168" s="183">
        <f>SUM(X169:X202)</f>
        <v>0</v>
      </c>
      <c r="Y168" s="12"/>
      <c r="Z168" s="12"/>
      <c r="AA168" s="12"/>
      <c r="AB168" s="12"/>
      <c r="AC168" s="12"/>
      <c r="AD168" s="12"/>
      <c r="AE168" s="12"/>
      <c r="AR168" s="175" t="s">
        <v>86</v>
      </c>
      <c r="AT168" s="184" t="s">
        <v>77</v>
      </c>
      <c r="AU168" s="184" t="s">
        <v>86</v>
      </c>
      <c r="AY168" s="175" t="s">
        <v>148</v>
      </c>
      <c r="BK168" s="185">
        <f>SUM(BK169:BK202)</f>
        <v>0</v>
      </c>
    </row>
    <row r="169" s="2" customFormat="1" ht="37.8" customHeight="1">
      <c r="A169" s="36"/>
      <c r="B169" s="151"/>
      <c r="C169" s="188" t="s">
        <v>240</v>
      </c>
      <c r="D169" s="188" t="s">
        <v>151</v>
      </c>
      <c r="E169" s="189" t="s">
        <v>241</v>
      </c>
      <c r="F169" s="190" t="s">
        <v>242</v>
      </c>
      <c r="G169" s="191" t="s">
        <v>154</v>
      </c>
      <c r="H169" s="192">
        <v>5</v>
      </c>
      <c r="I169" s="193"/>
      <c r="J169" s="193"/>
      <c r="K169" s="194">
        <f>ROUND(P169*H169,2)</f>
        <v>0</v>
      </c>
      <c r="L169" s="190" t="s">
        <v>171</v>
      </c>
      <c r="M169" s="37"/>
      <c r="N169" s="195" t="s">
        <v>1</v>
      </c>
      <c r="O169" s="196" t="s">
        <v>41</v>
      </c>
      <c r="P169" s="197">
        <f>I169+J169</f>
        <v>0</v>
      </c>
      <c r="Q169" s="197">
        <f>ROUND(I169*H169,2)</f>
        <v>0</v>
      </c>
      <c r="R169" s="197">
        <f>ROUND(J169*H169,2)</f>
        <v>0</v>
      </c>
      <c r="S169" s="75"/>
      <c r="T169" s="198">
        <f>S169*H169</f>
        <v>0</v>
      </c>
      <c r="U169" s="198">
        <v>0</v>
      </c>
      <c r="V169" s="198">
        <f>U169*H169</f>
        <v>0</v>
      </c>
      <c r="W169" s="198">
        <v>0</v>
      </c>
      <c r="X169" s="199">
        <f>W169*H169</f>
        <v>0</v>
      </c>
      <c r="Y169" s="36"/>
      <c r="Z169" s="36"/>
      <c r="AA169" s="36"/>
      <c r="AB169" s="36"/>
      <c r="AC169" s="36"/>
      <c r="AD169" s="36"/>
      <c r="AE169" s="36"/>
      <c r="AR169" s="200" t="s">
        <v>172</v>
      </c>
      <c r="AT169" s="200" t="s">
        <v>151</v>
      </c>
      <c r="AU169" s="200" t="s">
        <v>88</v>
      </c>
      <c r="AY169" s="17" t="s">
        <v>148</v>
      </c>
      <c r="BE169" s="201">
        <f>IF(O169="základní",K169,0)</f>
        <v>0</v>
      </c>
      <c r="BF169" s="201">
        <f>IF(O169="snížená",K169,0)</f>
        <v>0</v>
      </c>
      <c r="BG169" s="201">
        <f>IF(O169="zákl. přenesená",K169,0)</f>
        <v>0</v>
      </c>
      <c r="BH169" s="201">
        <f>IF(O169="sníž. přenesená",K169,0)</f>
        <v>0</v>
      </c>
      <c r="BI169" s="201">
        <f>IF(O169="nulová",K169,0)</f>
        <v>0</v>
      </c>
      <c r="BJ169" s="17" t="s">
        <v>86</v>
      </c>
      <c r="BK169" s="201">
        <f>ROUND(P169*H169,2)</f>
        <v>0</v>
      </c>
      <c r="BL169" s="17" t="s">
        <v>172</v>
      </c>
      <c r="BM169" s="200" t="s">
        <v>243</v>
      </c>
    </row>
    <row r="170" s="2" customFormat="1">
      <c r="A170" s="36"/>
      <c r="B170" s="37"/>
      <c r="C170" s="36"/>
      <c r="D170" s="202" t="s">
        <v>158</v>
      </c>
      <c r="E170" s="36"/>
      <c r="F170" s="203" t="s">
        <v>244</v>
      </c>
      <c r="G170" s="36"/>
      <c r="H170" s="36"/>
      <c r="I170" s="152"/>
      <c r="J170" s="152"/>
      <c r="K170" s="36"/>
      <c r="L170" s="36"/>
      <c r="M170" s="37"/>
      <c r="N170" s="204"/>
      <c r="O170" s="205"/>
      <c r="P170" s="75"/>
      <c r="Q170" s="75"/>
      <c r="R170" s="75"/>
      <c r="S170" s="75"/>
      <c r="T170" s="75"/>
      <c r="U170" s="75"/>
      <c r="V170" s="75"/>
      <c r="W170" s="75"/>
      <c r="X170" s="76"/>
      <c r="Y170" s="36"/>
      <c r="Z170" s="36"/>
      <c r="AA170" s="36"/>
      <c r="AB170" s="36"/>
      <c r="AC170" s="36"/>
      <c r="AD170" s="36"/>
      <c r="AE170" s="36"/>
      <c r="AT170" s="17" t="s">
        <v>158</v>
      </c>
      <c r="AU170" s="17" t="s">
        <v>88</v>
      </c>
    </row>
    <row r="171" s="2" customFormat="1" ht="16.5" customHeight="1">
      <c r="A171" s="36"/>
      <c r="B171" s="151"/>
      <c r="C171" s="188" t="s">
        <v>245</v>
      </c>
      <c r="D171" s="188" t="s">
        <v>151</v>
      </c>
      <c r="E171" s="189" t="s">
        <v>246</v>
      </c>
      <c r="F171" s="190" t="s">
        <v>247</v>
      </c>
      <c r="G171" s="191" t="s">
        <v>185</v>
      </c>
      <c r="H171" s="192">
        <v>22</v>
      </c>
      <c r="I171" s="193"/>
      <c r="J171" s="193"/>
      <c r="K171" s="194">
        <f>ROUND(P171*H171,2)</f>
        <v>0</v>
      </c>
      <c r="L171" s="190" t="s">
        <v>1</v>
      </c>
      <c r="M171" s="37"/>
      <c r="N171" s="195" t="s">
        <v>1</v>
      </c>
      <c r="O171" s="196" t="s">
        <v>41</v>
      </c>
      <c r="P171" s="197">
        <f>I171+J171</f>
        <v>0</v>
      </c>
      <c r="Q171" s="197">
        <f>ROUND(I171*H171,2)</f>
        <v>0</v>
      </c>
      <c r="R171" s="197">
        <f>ROUND(J171*H171,2)</f>
        <v>0</v>
      </c>
      <c r="S171" s="75"/>
      <c r="T171" s="198">
        <f>S171*H171</f>
        <v>0</v>
      </c>
      <c r="U171" s="198">
        <v>0</v>
      </c>
      <c r="V171" s="198">
        <f>U171*H171</f>
        <v>0</v>
      </c>
      <c r="W171" s="198">
        <v>0</v>
      </c>
      <c r="X171" s="199">
        <f>W171*H171</f>
        <v>0</v>
      </c>
      <c r="Y171" s="36"/>
      <c r="Z171" s="36"/>
      <c r="AA171" s="36"/>
      <c r="AB171" s="36"/>
      <c r="AC171" s="36"/>
      <c r="AD171" s="36"/>
      <c r="AE171" s="36"/>
      <c r="AR171" s="200" t="s">
        <v>248</v>
      </c>
      <c r="AT171" s="200" t="s">
        <v>151</v>
      </c>
      <c r="AU171" s="200" t="s">
        <v>88</v>
      </c>
      <c r="AY171" s="17" t="s">
        <v>148</v>
      </c>
      <c r="BE171" s="201">
        <f>IF(O171="základní",K171,0)</f>
        <v>0</v>
      </c>
      <c r="BF171" s="201">
        <f>IF(O171="snížená",K171,0)</f>
        <v>0</v>
      </c>
      <c r="BG171" s="201">
        <f>IF(O171="zákl. přenesená",K171,0)</f>
        <v>0</v>
      </c>
      <c r="BH171" s="201">
        <f>IF(O171="sníž. přenesená",K171,0)</f>
        <v>0</v>
      </c>
      <c r="BI171" s="201">
        <f>IF(O171="nulová",K171,0)</f>
        <v>0</v>
      </c>
      <c r="BJ171" s="17" t="s">
        <v>86</v>
      </c>
      <c r="BK171" s="201">
        <f>ROUND(P171*H171,2)</f>
        <v>0</v>
      </c>
      <c r="BL171" s="17" t="s">
        <v>248</v>
      </c>
      <c r="BM171" s="200" t="s">
        <v>249</v>
      </c>
    </row>
    <row r="172" s="2" customFormat="1" ht="24.15" customHeight="1">
      <c r="A172" s="36"/>
      <c r="B172" s="151"/>
      <c r="C172" s="188" t="s">
        <v>175</v>
      </c>
      <c r="D172" s="188" t="s">
        <v>151</v>
      </c>
      <c r="E172" s="189" t="s">
        <v>250</v>
      </c>
      <c r="F172" s="190" t="s">
        <v>251</v>
      </c>
      <c r="G172" s="191" t="s">
        <v>185</v>
      </c>
      <c r="H172" s="192">
        <v>22</v>
      </c>
      <c r="I172" s="193"/>
      <c r="J172" s="193"/>
      <c r="K172" s="194">
        <f>ROUND(P172*H172,2)</f>
        <v>0</v>
      </c>
      <c r="L172" s="190" t="s">
        <v>1</v>
      </c>
      <c r="M172" s="37"/>
      <c r="N172" s="195" t="s">
        <v>1</v>
      </c>
      <c r="O172" s="196" t="s">
        <v>41</v>
      </c>
      <c r="P172" s="197">
        <f>I172+J172</f>
        <v>0</v>
      </c>
      <c r="Q172" s="197">
        <f>ROUND(I172*H172,2)</f>
        <v>0</v>
      </c>
      <c r="R172" s="197">
        <f>ROUND(J172*H172,2)</f>
        <v>0</v>
      </c>
      <c r="S172" s="75"/>
      <c r="T172" s="198">
        <f>S172*H172</f>
        <v>0</v>
      </c>
      <c r="U172" s="198">
        <v>0</v>
      </c>
      <c r="V172" s="198">
        <f>U172*H172</f>
        <v>0</v>
      </c>
      <c r="W172" s="198">
        <v>0</v>
      </c>
      <c r="X172" s="199">
        <f>W172*H172</f>
        <v>0</v>
      </c>
      <c r="Y172" s="36"/>
      <c r="Z172" s="36"/>
      <c r="AA172" s="36"/>
      <c r="AB172" s="36"/>
      <c r="AC172" s="36"/>
      <c r="AD172" s="36"/>
      <c r="AE172" s="36"/>
      <c r="AR172" s="200" t="s">
        <v>156</v>
      </c>
      <c r="AT172" s="200" t="s">
        <v>151</v>
      </c>
      <c r="AU172" s="200" t="s">
        <v>88</v>
      </c>
      <c r="AY172" s="17" t="s">
        <v>148</v>
      </c>
      <c r="BE172" s="201">
        <f>IF(O172="základní",K172,0)</f>
        <v>0</v>
      </c>
      <c r="BF172" s="201">
        <f>IF(O172="snížená",K172,0)</f>
        <v>0</v>
      </c>
      <c r="BG172" s="201">
        <f>IF(O172="zákl. přenesená",K172,0)</f>
        <v>0</v>
      </c>
      <c r="BH172" s="201">
        <f>IF(O172="sníž. přenesená",K172,0)</f>
        <v>0</v>
      </c>
      <c r="BI172" s="201">
        <f>IF(O172="nulová",K172,0)</f>
        <v>0</v>
      </c>
      <c r="BJ172" s="17" t="s">
        <v>86</v>
      </c>
      <c r="BK172" s="201">
        <f>ROUND(P172*H172,2)</f>
        <v>0</v>
      </c>
      <c r="BL172" s="17" t="s">
        <v>156</v>
      </c>
      <c r="BM172" s="200" t="s">
        <v>252</v>
      </c>
    </row>
    <row r="173" s="2" customFormat="1" ht="21.75" customHeight="1">
      <c r="A173" s="36"/>
      <c r="B173" s="151"/>
      <c r="C173" s="215" t="s">
        <v>8</v>
      </c>
      <c r="D173" s="215" t="s">
        <v>230</v>
      </c>
      <c r="E173" s="216" t="s">
        <v>253</v>
      </c>
      <c r="F173" s="217" t="s">
        <v>254</v>
      </c>
      <c r="G173" s="218" t="s">
        <v>185</v>
      </c>
      <c r="H173" s="219">
        <v>1</v>
      </c>
      <c r="I173" s="220"/>
      <c r="J173" s="221"/>
      <c r="K173" s="222">
        <f>ROUND(P173*H173,2)</f>
        <v>0</v>
      </c>
      <c r="L173" s="217" t="s">
        <v>1</v>
      </c>
      <c r="M173" s="223"/>
      <c r="N173" s="224" t="s">
        <v>1</v>
      </c>
      <c r="O173" s="196" t="s">
        <v>41</v>
      </c>
      <c r="P173" s="197">
        <f>I173+J173</f>
        <v>0</v>
      </c>
      <c r="Q173" s="197">
        <f>ROUND(I173*H173,2)</f>
        <v>0</v>
      </c>
      <c r="R173" s="197">
        <f>ROUND(J173*H173,2)</f>
        <v>0</v>
      </c>
      <c r="S173" s="75"/>
      <c r="T173" s="198">
        <f>S173*H173</f>
        <v>0</v>
      </c>
      <c r="U173" s="198">
        <v>0</v>
      </c>
      <c r="V173" s="198">
        <f>U173*H173</f>
        <v>0</v>
      </c>
      <c r="W173" s="198">
        <v>0</v>
      </c>
      <c r="X173" s="199">
        <f>W173*H173</f>
        <v>0</v>
      </c>
      <c r="Y173" s="36"/>
      <c r="Z173" s="36"/>
      <c r="AA173" s="36"/>
      <c r="AB173" s="36"/>
      <c r="AC173" s="36"/>
      <c r="AD173" s="36"/>
      <c r="AE173" s="36"/>
      <c r="AR173" s="200" t="s">
        <v>248</v>
      </c>
      <c r="AT173" s="200" t="s">
        <v>230</v>
      </c>
      <c r="AU173" s="200" t="s">
        <v>88</v>
      </c>
      <c r="AY173" s="17" t="s">
        <v>148</v>
      </c>
      <c r="BE173" s="201">
        <f>IF(O173="základní",K173,0)</f>
        <v>0</v>
      </c>
      <c r="BF173" s="201">
        <f>IF(O173="snížená",K173,0)</f>
        <v>0</v>
      </c>
      <c r="BG173" s="201">
        <f>IF(O173="zákl. přenesená",K173,0)</f>
        <v>0</v>
      </c>
      <c r="BH173" s="201">
        <f>IF(O173="sníž. přenesená",K173,0)</f>
        <v>0</v>
      </c>
      <c r="BI173" s="201">
        <f>IF(O173="nulová",K173,0)</f>
        <v>0</v>
      </c>
      <c r="BJ173" s="17" t="s">
        <v>86</v>
      </c>
      <c r="BK173" s="201">
        <f>ROUND(P173*H173,2)</f>
        <v>0</v>
      </c>
      <c r="BL173" s="17" t="s">
        <v>248</v>
      </c>
      <c r="BM173" s="200" t="s">
        <v>255</v>
      </c>
    </row>
    <row r="174" s="2" customFormat="1" ht="21.75" customHeight="1">
      <c r="A174" s="36"/>
      <c r="B174" s="151"/>
      <c r="C174" s="215" t="s">
        <v>256</v>
      </c>
      <c r="D174" s="215" t="s">
        <v>230</v>
      </c>
      <c r="E174" s="216" t="s">
        <v>257</v>
      </c>
      <c r="F174" s="217" t="s">
        <v>258</v>
      </c>
      <c r="G174" s="218" t="s">
        <v>185</v>
      </c>
      <c r="H174" s="219">
        <v>1</v>
      </c>
      <c r="I174" s="220"/>
      <c r="J174" s="221"/>
      <c r="K174" s="222">
        <f>ROUND(P174*H174,2)</f>
        <v>0</v>
      </c>
      <c r="L174" s="217" t="s">
        <v>1</v>
      </c>
      <c r="M174" s="223"/>
      <c r="N174" s="224" t="s">
        <v>1</v>
      </c>
      <c r="O174" s="196" t="s">
        <v>41</v>
      </c>
      <c r="P174" s="197">
        <f>I174+J174</f>
        <v>0</v>
      </c>
      <c r="Q174" s="197">
        <f>ROUND(I174*H174,2)</f>
        <v>0</v>
      </c>
      <c r="R174" s="197">
        <f>ROUND(J174*H174,2)</f>
        <v>0</v>
      </c>
      <c r="S174" s="75"/>
      <c r="T174" s="198">
        <f>S174*H174</f>
        <v>0</v>
      </c>
      <c r="U174" s="198">
        <v>0</v>
      </c>
      <c r="V174" s="198">
        <f>U174*H174</f>
        <v>0</v>
      </c>
      <c r="W174" s="198">
        <v>0</v>
      </c>
      <c r="X174" s="199">
        <f>W174*H174</f>
        <v>0</v>
      </c>
      <c r="Y174" s="36"/>
      <c r="Z174" s="36"/>
      <c r="AA174" s="36"/>
      <c r="AB174" s="36"/>
      <c r="AC174" s="36"/>
      <c r="AD174" s="36"/>
      <c r="AE174" s="36"/>
      <c r="AR174" s="200" t="s">
        <v>248</v>
      </c>
      <c r="AT174" s="200" t="s">
        <v>230</v>
      </c>
      <c r="AU174" s="200" t="s">
        <v>88</v>
      </c>
      <c r="AY174" s="17" t="s">
        <v>148</v>
      </c>
      <c r="BE174" s="201">
        <f>IF(O174="základní",K174,0)</f>
        <v>0</v>
      </c>
      <c r="BF174" s="201">
        <f>IF(O174="snížená",K174,0)</f>
        <v>0</v>
      </c>
      <c r="BG174" s="201">
        <f>IF(O174="zákl. přenesená",K174,0)</f>
        <v>0</v>
      </c>
      <c r="BH174" s="201">
        <f>IF(O174="sníž. přenesená",K174,0)</f>
        <v>0</v>
      </c>
      <c r="BI174" s="201">
        <f>IF(O174="nulová",K174,0)</f>
        <v>0</v>
      </c>
      <c r="BJ174" s="17" t="s">
        <v>86</v>
      </c>
      <c r="BK174" s="201">
        <f>ROUND(P174*H174,2)</f>
        <v>0</v>
      </c>
      <c r="BL174" s="17" t="s">
        <v>248</v>
      </c>
      <c r="BM174" s="200" t="s">
        <v>259</v>
      </c>
    </row>
    <row r="175" s="2" customFormat="1" ht="21.75" customHeight="1">
      <c r="A175" s="36"/>
      <c r="B175" s="151"/>
      <c r="C175" s="215" t="s">
        <v>260</v>
      </c>
      <c r="D175" s="215" t="s">
        <v>230</v>
      </c>
      <c r="E175" s="216" t="s">
        <v>261</v>
      </c>
      <c r="F175" s="217" t="s">
        <v>262</v>
      </c>
      <c r="G175" s="218" t="s">
        <v>185</v>
      </c>
      <c r="H175" s="219">
        <v>2</v>
      </c>
      <c r="I175" s="220"/>
      <c r="J175" s="221"/>
      <c r="K175" s="222">
        <f>ROUND(P175*H175,2)</f>
        <v>0</v>
      </c>
      <c r="L175" s="217" t="s">
        <v>1</v>
      </c>
      <c r="M175" s="223"/>
      <c r="N175" s="224" t="s">
        <v>1</v>
      </c>
      <c r="O175" s="196" t="s">
        <v>41</v>
      </c>
      <c r="P175" s="197">
        <f>I175+J175</f>
        <v>0</v>
      </c>
      <c r="Q175" s="197">
        <f>ROUND(I175*H175,2)</f>
        <v>0</v>
      </c>
      <c r="R175" s="197">
        <f>ROUND(J175*H175,2)</f>
        <v>0</v>
      </c>
      <c r="S175" s="75"/>
      <c r="T175" s="198">
        <f>S175*H175</f>
        <v>0</v>
      </c>
      <c r="U175" s="198">
        <v>0</v>
      </c>
      <c r="V175" s="198">
        <f>U175*H175</f>
        <v>0</v>
      </c>
      <c r="W175" s="198">
        <v>0</v>
      </c>
      <c r="X175" s="199">
        <f>W175*H175</f>
        <v>0</v>
      </c>
      <c r="Y175" s="36"/>
      <c r="Z175" s="36"/>
      <c r="AA175" s="36"/>
      <c r="AB175" s="36"/>
      <c r="AC175" s="36"/>
      <c r="AD175" s="36"/>
      <c r="AE175" s="36"/>
      <c r="AR175" s="200" t="s">
        <v>248</v>
      </c>
      <c r="AT175" s="200" t="s">
        <v>230</v>
      </c>
      <c r="AU175" s="200" t="s">
        <v>88</v>
      </c>
      <c r="AY175" s="17" t="s">
        <v>148</v>
      </c>
      <c r="BE175" s="201">
        <f>IF(O175="základní",K175,0)</f>
        <v>0</v>
      </c>
      <c r="BF175" s="201">
        <f>IF(O175="snížená",K175,0)</f>
        <v>0</v>
      </c>
      <c r="BG175" s="201">
        <f>IF(O175="zákl. přenesená",K175,0)</f>
        <v>0</v>
      </c>
      <c r="BH175" s="201">
        <f>IF(O175="sníž. přenesená",K175,0)</f>
        <v>0</v>
      </c>
      <c r="BI175" s="201">
        <f>IF(O175="nulová",K175,0)</f>
        <v>0</v>
      </c>
      <c r="BJ175" s="17" t="s">
        <v>86</v>
      </c>
      <c r="BK175" s="201">
        <f>ROUND(P175*H175,2)</f>
        <v>0</v>
      </c>
      <c r="BL175" s="17" t="s">
        <v>248</v>
      </c>
      <c r="BM175" s="200" t="s">
        <v>263</v>
      </c>
    </row>
    <row r="176" s="2" customFormat="1" ht="21.75" customHeight="1">
      <c r="A176" s="36"/>
      <c r="B176" s="151"/>
      <c r="C176" s="215" t="s">
        <v>264</v>
      </c>
      <c r="D176" s="215" t="s">
        <v>230</v>
      </c>
      <c r="E176" s="216" t="s">
        <v>265</v>
      </c>
      <c r="F176" s="217" t="s">
        <v>266</v>
      </c>
      <c r="G176" s="218" t="s">
        <v>185</v>
      </c>
      <c r="H176" s="219">
        <v>1</v>
      </c>
      <c r="I176" s="220"/>
      <c r="J176" s="221"/>
      <c r="K176" s="222">
        <f>ROUND(P176*H176,2)</f>
        <v>0</v>
      </c>
      <c r="L176" s="217" t="s">
        <v>1</v>
      </c>
      <c r="M176" s="223"/>
      <c r="N176" s="224" t="s">
        <v>1</v>
      </c>
      <c r="O176" s="196" t="s">
        <v>41</v>
      </c>
      <c r="P176" s="197">
        <f>I176+J176</f>
        <v>0</v>
      </c>
      <c r="Q176" s="197">
        <f>ROUND(I176*H176,2)</f>
        <v>0</v>
      </c>
      <c r="R176" s="197">
        <f>ROUND(J176*H176,2)</f>
        <v>0</v>
      </c>
      <c r="S176" s="75"/>
      <c r="T176" s="198">
        <f>S176*H176</f>
        <v>0</v>
      </c>
      <c r="U176" s="198">
        <v>0</v>
      </c>
      <c r="V176" s="198">
        <f>U176*H176</f>
        <v>0</v>
      </c>
      <c r="W176" s="198">
        <v>0</v>
      </c>
      <c r="X176" s="199">
        <f>W176*H176</f>
        <v>0</v>
      </c>
      <c r="Y176" s="36"/>
      <c r="Z176" s="36"/>
      <c r="AA176" s="36"/>
      <c r="AB176" s="36"/>
      <c r="AC176" s="36"/>
      <c r="AD176" s="36"/>
      <c r="AE176" s="36"/>
      <c r="AR176" s="200" t="s">
        <v>248</v>
      </c>
      <c r="AT176" s="200" t="s">
        <v>230</v>
      </c>
      <c r="AU176" s="200" t="s">
        <v>88</v>
      </c>
      <c r="AY176" s="17" t="s">
        <v>148</v>
      </c>
      <c r="BE176" s="201">
        <f>IF(O176="základní",K176,0)</f>
        <v>0</v>
      </c>
      <c r="BF176" s="201">
        <f>IF(O176="snížená",K176,0)</f>
        <v>0</v>
      </c>
      <c r="BG176" s="201">
        <f>IF(O176="zákl. přenesená",K176,0)</f>
        <v>0</v>
      </c>
      <c r="BH176" s="201">
        <f>IF(O176="sníž. přenesená",K176,0)</f>
        <v>0</v>
      </c>
      <c r="BI176" s="201">
        <f>IF(O176="nulová",K176,0)</f>
        <v>0</v>
      </c>
      <c r="BJ176" s="17" t="s">
        <v>86</v>
      </c>
      <c r="BK176" s="201">
        <f>ROUND(P176*H176,2)</f>
        <v>0</v>
      </c>
      <c r="BL176" s="17" t="s">
        <v>248</v>
      </c>
      <c r="BM176" s="200" t="s">
        <v>267</v>
      </c>
    </row>
    <row r="177" s="2" customFormat="1" ht="21.75" customHeight="1">
      <c r="A177" s="36"/>
      <c r="B177" s="151"/>
      <c r="C177" s="215" t="s">
        <v>268</v>
      </c>
      <c r="D177" s="215" t="s">
        <v>230</v>
      </c>
      <c r="E177" s="216" t="s">
        <v>269</v>
      </c>
      <c r="F177" s="217" t="s">
        <v>270</v>
      </c>
      <c r="G177" s="218" t="s">
        <v>185</v>
      </c>
      <c r="H177" s="219">
        <v>4</v>
      </c>
      <c r="I177" s="220"/>
      <c r="J177" s="221"/>
      <c r="K177" s="222">
        <f>ROUND(P177*H177,2)</f>
        <v>0</v>
      </c>
      <c r="L177" s="217" t="s">
        <v>1</v>
      </c>
      <c r="M177" s="223"/>
      <c r="N177" s="224" t="s">
        <v>1</v>
      </c>
      <c r="O177" s="196" t="s">
        <v>41</v>
      </c>
      <c r="P177" s="197">
        <f>I177+J177</f>
        <v>0</v>
      </c>
      <c r="Q177" s="197">
        <f>ROUND(I177*H177,2)</f>
        <v>0</v>
      </c>
      <c r="R177" s="197">
        <f>ROUND(J177*H177,2)</f>
        <v>0</v>
      </c>
      <c r="S177" s="75"/>
      <c r="T177" s="198">
        <f>S177*H177</f>
        <v>0</v>
      </c>
      <c r="U177" s="198">
        <v>0</v>
      </c>
      <c r="V177" s="198">
        <f>U177*H177</f>
        <v>0</v>
      </c>
      <c r="W177" s="198">
        <v>0</v>
      </c>
      <c r="X177" s="199">
        <f>W177*H177</f>
        <v>0</v>
      </c>
      <c r="Y177" s="36"/>
      <c r="Z177" s="36"/>
      <c r="AA177" s="36"/>
      <c r="AB177" s="36"/>
      <c r="AC177" s="36"/>
      <c r="AD177" s="36"/>
      <c r="AE177" s="36"/>
      <c r="AR177" s="200" t="s">
        <v>248</v>
      </c>
      <c r="AT177" s="200" t="s">
        <v>230</v>
      </c>
      <c r="AU177" s="200" t="s">
        <v>88</v>
      </c>
      <c r="AY177" s="17" t="s">
        <v>148</v>
      </c>
      <c r="BE177" s="201">
        <f>IF(O177="základní",K177,0)</f>
        <v>0</v>
      </c>
      <c r="BF177" s="201">
        <f>IF(O177="snížená",K177,0)</f>
        <v>0</v>
      </c>
      <c r="BG177" s="201">
        <f>IF(O177="zákl. přenesená",K177,0)</f>
        <v>0</v>
      </c>
      <c r="BH177" s="201">
        <f>IF(O177="sníž. přenesená",K177,0)</f>
        <v>0</v>
      </c>
      <c r="BI177" s="201">
        <f>IF(O177="nulová",K177,0)</f>
        <v>0</v>
      </c>
      <c r="BJ177" s="17" t="s">
        <v>86</v>
      </c>
      <c r="BK177" s="201">
        <f>ROUND(P177*H177,2)</f>
        <v>0</v>
      </c>
      <c r="BL177" s="17" t="s">
        <v>248</v>
      </c>
      <c r="BM177" s="200" t="s">
        <v>271</v>
      </c>
    </row>
    <row r="178" s="2" customFormat="1" ht="21.75" customHeight="1">
      <c r="A178" s="36"/>
      <c r="B178" s="151"/>
      <c r="C178" s="215" t="s">
        <v>272</v>
      </c>
      <c r="D178" s="215" t="s">
        <v>230</v>
      </c>
      <c r="E178" s="216" t="s">
        <v>273</v>
      </c>
      <c r="F178" s="217" t="s">
        <v>274</v>
      </c>
      <c r="G178" s="218" t="s">
        <v>185</v>
      </c>
      <c r="H178" s="219">
        <v>1</v>
      </c>
      <c r="I178" s="220"/>
      <c r="J178" s="221"/>
      <c r="K178" s="222">
        <f>ROUND(P178*H178,2)</f>
        <v>0</v>
      </c>
      <c r="L178" s="217" t="s">
        <v>1</v>
      </c>
      <c r="M178" s="223"/>
      <c r="N178" s="224" t="s">
        <v>1</v>
      </c>
      <c r="O178" s="196" t="s">
        <v>41</v>
      </c>
      <c r="P178" s="197">
        <f>I178+J178</f>
        <v>0</v>
      </c>
      <c r="Q178" s="197">
        <f>ROUND(I178*H178,2)</f>
        <v>0</v>
      </c>
      <c r="R178" s="197">
        <f>ROUND(J178*H178,2)</f>
        <v>0</v>
      </c>
      <c r="S178" s="75"/>
      <c r="T178" s="198">
        <f>S178*H178</f>
        <v>0</v>
      </c>
      <c r="U178" s="198">
        <v>0</v>
      </c>
      <c r="V178" s="198">
        <f>U178*H178</f>
        <v>0</v>
      </c>
      <c r="W178" s="198">
        <v>0</v>
      </c>
      <c r="X178" s="199">
        <f>W178*H178</f>
        <v>0</v>
      </c>
      <c r="Y178" s="36"/>
      <c r="Z178" s="36"/>
      <c r="AA178" s="36"/>
      <c r="AB178" s="36"/>
      <c r="AC178" s="36"/>
      <c r="AD178" s="36"/>
      <c r="AE178" s="36"/>
      <c r="AR178" s="200" t="s">
        <v>248</v>
      </c>
      <c r="AT178" s="200" t="s">
        <v>230</v>
      </c>
      <c r="AU178" s="200" t="s">
        <v>88</v>
      </c>
      <c r="AY178" s="17" t="s">
        <v>148</v>
      </c>
      <c r="BE178" s="201">
        <f>IF(O178="základní",K178,0)</f>
        <v>0</v>
      </c>
      <c r="BF178" s="201">
        <f>IF(O178="snížená",K178,0)</f>
        <v>0</v>
      </c>
      <c r="BG178" s="201">
        <f>IF(O178="zákl. přenesená",K178,0)</f>
        <v>0</v>
      </c>
      <c r="BH178" s="201">
        <f>IF(O178="sníž. přenesená",K178,0)</f>
        <v>0</v>
      </c>
      <c r="BI178" s="201">
        <f>IF(O178="nulová",K178,0)</f>
        <v>0</v>
      </c>
      <c r="BJ178" s="17" t="s">
        <v>86</v>
      </c>
      <c r="BK178" s="201">
        <f>ROUND(P178*H178,2)</f>
        <v>0</v>
      </c>
      <c r="BL178" s="17" t="s">
        <v>248</v>
      </c>
      <c r="BM178" s="200" t="s">
        <v>275</v>
      </c>
    </row>
    <row r="179" s="2" customFormat="1" ht="21.75" customHeight="1">
      <c r="A179" s="36"/>
      <c r="B179" s="151"/>
      <c r="C179" s="215" t="s">
        <v>276</v>
      </c>
      <c r="D179" s="215" t="s">
        <v>230</v>
      </c>
      <c r="E179" s="216" t="s">
        <v>277</v>
      </c>
      <c r="F179" s="217" t="s">
        <v>278</v>
      </c>
      <c r="G179" s="218" t="s">
        <v>185</v>
      </c>
      <c r="H179" s="219">
        <v>5</v>
      </c>
      <c r="I179" s="220"/>
      <c r="J179" s="221"/>
      <c r="K179" s="222">
        <f>ROUND(P179*H179,2)</f>
        <v>0</v>
      </c>
      <c r="L179" s="217" t="s">
        <v>1</v>
      </c>
      <c r="M179" s="223"/>
      <c r="N179" s="224" t="s">
        <v>1</v>
      </c>
      <c r="O179" s="196" t="s">
        <v>41</v>
      </c>
      <c r="P179" s="197">
        <f>I179+J179</f>
        <v>0</v>
      </c>
      <c r="Q179" s="197">
        <f>ROUND(I179*H179,2)</f>
        <v>0</v>
      </c>
      <c r="R179" s="197">
        <f>ROUND(J179*H179,2)</f>
        <v>0</v>
      </c>
      <c r="S179" s="75"/>
      <c r="T179" s="198">
        <f>S179*H179</f>
        <v>0</v>
      </c>
      <c r="U179" s="198">
        <v>0</v>
      </c>
      <c r="V179" s="198">
        <f>U179*H179</f>
        <v>0</v>
      </c>
      <c r="W179" s="198">
        <v>0</v>
      </c>
      <c r="X179" s="199">
        <f>W179*H179</f>
        <v>0</v>
      </c>
      <c r="Y179" s="36"/>
      <c r="Z179" s="36"/>
      <c r="AA179" s="36"/>
      <c r="AB179" s="36"/>
      <c r="AC179" s="36"/>
      <c r="AD179" s="36"/>
      <c r="AE179" s="36"/>
      <c r="AR179" s="200" t="s">
        <v>248</v>
      </c>
      <c r="AT179" s="200" t="s">
        <v>230</v>
      </c>
      <c r="AU179" s="200" t="s">
        <v>88</v>
      </c>
      <c r="AY179" s="17" t="s">
        <v>148</v>
      </c>
      <c r="BE179" s="201">
        <f>IF(O179="základní",K179,0)</f>
        <v>0</v>
      </c>
      <c r="BF179" s="201">
        <f>IF(O179="snížená",K179,0)</f>
        <v>0</v>
      </c>
      <c r="BG179" s="201">
        <f>IF(O179="zákl. přenesená",K179,0)</f>
        <v>0</v>
      </c>
      <c r="BH179" s="201">
        <f>IF(O179="sníž. přenesená",K179,0)</f>
        <v>0</v>
      </c>
      <c r="BI179" s="201">
        <f>IF(O179="nulová",K179,0)</f>
        <v>0</v>
      </c>
      <c r="BJ179" s="17" t="s">
        <v>86</v>
      </c>
      <c r="BK179" s="201">
        <f>ROUND(P179*H179,2)</f>
        <v>0</v>
      </c>
      <c r="BL179" s="17" t="s">
        <v>248</v>
      </c>
      <c r="BM179" s="200" t="s">
        <v>279</v>
      </c>
    </row>
    <row r="180" s="2" customFormat="1" ht="21.75" customHeight="1">
      <c r="A180" s="36"/>
      <c r="B180" s="151"/>
      <c r="C180" s="215" t="s">
        <v>280</v>
      </c>
      <c r="D180" s="215" t="s">
        <v>230</v>
      </c>
      <c r="E180" s="216" t="s">
        <v>281</v>
      </c>
      <c r="F180" s="217" t="s">
        <v>282</v>
      </c>
      <c r="G180" s="218" t="s">
        <v>185</v>
      </c>
      <c r="H180" s="219">
        <v>1</v>
      </c>
      <c r="I180" s="220"/>
      <c r="J180" s="221"/>
      <c r="K180" s="222">
        <f>ROUND(P180*H180,2)</f>
        <v>0</v>
      </c>
      <c r="L180" s="217" t="s">
        <v>1</v>
      </c>
      <c r="M180" s="223"/>
      <c r="N180" s="224" t="s">
        <v>1</v>
      </c>
      <c r="O180" s="196" t="s">
        <v>41</v>
      </c>
      <c r="P180" s="197">
        <f>I180+J180</f>
        <v>0</v>
      </c>
      <c r="Q180" s="197">
        <f>ROUND(I180*H180,2)</f>
        <v>0</v>
      </c>
      <c r="R180" s="197">
        <f>ROUND(J180*H180,2)</f>
        <v>0</v>
      </c>
      <c r="S180" s="75"/>
      <c r="T180" s="198">
        <f>S180*H180</f>
        <v>0</v>
      </c>
      <c r="U180" s="198">
        <v>0</v>
      </c>
      <c r="V180" s="198">
        <f>U180*H180</f>
        <v>0</v>
      </c>
      <c r="W180" s="198">
        <v>0</v>
      </c>
      <c r="X180" s="199">
        <f>W180*H180</f>
        <v>0</v>
      </c>
      <c r="Y180" s="36"/>
      <c r="Z180" s="36"/>
      <c r="AA180" s="36"/>
      <c r="AB180" s="36"/>
      <c r="AC180" s="36"/>
      <c r="AD180" s="36"/>
      <c r="AE180" s="36"/>
      <c r="AR180" s="200" t="s">
        <v>248</v>
      </c>
      <c r="AT180" s="200" t="s">
        <v>230</v>
      </c>
      <c r="AU180" s="200" t="s">
        <v>88</v>
      </c>
      <c r="AY180" s="17" t="s">
        <v>148</v>
      </c>
      <c r="BE180" s="201">
        <f>IF(O180="základní",K180,0)</f>
        <v>0</v>
      </c>
      <c r="BF180" s="201">
        <f>IF(O180="snížená",K180,0)</f>
        <v>0</v>
      </c>
      <c r="BG180" s="201">
        <f>IF(O180="zákl. přenesená",K180,0)</f>
        <v>0</v>
      </c>
      <c r="BH180" s="201">
        <f>IF(O180="sníž. přenesená",K180,0)</f>
        <v>0</v>
      </c>
      <c r="BI180" s="201">
        <f>IF(O180="nulová",K180,0)</f>
        <v>0</v>
      </c>
      <c r="BJ180" s="17" t="s">
        <v>86</v>
      </c>
      <c r="BK180" s="201">
        <f>ROUND(P180*H180,2)</f>
        <v>0</v>
      </c>
      <c r="BL180" s="17" t="s">
        <v>248</v>
      </c>
      <c r="BM180" s="200" t="s">
        <v>283</v>
      </c>
    </row>
    <row r="181" s="2" customFormat="1" ht="21.75" customHeight="1">
      <c r="A181" s="36"/>
      <c r="B181" s="151"/>
      <c r="C181" s="215" t="s">
        <v>284</v>
      </c>
      <c r="D181" s="215" t="s">
        <v>230</v>
      </c>
      <c r="E181" s="216" t="s">
        <v>285</v>
      </c>
      <c r="F181" s="217" t="s">
        <v>286</v>
      </c>
      <c r="G181" s="218" t="s">
        <v>185</v>
      </c>
      <c r="H181" s="219">
        <v>6</v>
      </c>
      <c r="I181" s="220"/>
      <c r="J181" s="221"/>
      <c r="K181" s="222">
        <f>ROUND(P181*H181,2)</f>
        <v>0</v>
      </c>
      <c r="L181" s="217" t="s">
        <v>1</v>
      </c>
      <c r="M181" s="223"/>
      <c r="N181" s="224" t="s">
        <v>1</v>
      </c>
      <c r="O181" s="196" t="s">
        <v>41</v>
      </c>
      <c r="P181" s="197">
        <f>I181+J181</f>
        <v>0</v>
      </c>
      <c r="Q181" s="197">
        <f>ROUND(I181*H181,2)</f>
        <v>0</v>
      </c>
      <c r="R181" s="197">
        <f>ROUND(J181*H181,2)</f>
        <v>0</v>
      </c>
      <c r="S181" s="75"/>
      <c r="T181" s="198">
        <f>S181*H181</f>
        <v>0</v>
      </c>
      <c r="U181" s="198">
        <v>0</v>
      </c>
      <c r="V181" s="198">
        <f>U181*H181</f>
        <v>0</v>
      </c>
      <c r="W181" s="198">
        <v>0</v>
      </c>
      <c r="X181" s="199">
        <f>W181*H181</f>
        <v>0</v>
      </c>
      <c r="Y181" s="36"/>
      <c r="Z181" s="36"/>
      <c r="AA181" s="36"/>
      <c r="AB181" s="36"/>
      <c r="AC181" s="36"/>
      <c r="AD181" s="36"/>
      <c r="AE181" s="36"/>
      <c r="AR181" s="200" t="s">
        <v>248</v>
      </c>
      <c r="AT181" s="200" t="s">
        <v>230</v>
      </c>
      <c r="AU181" s="200" t="s">
        <v>88</v>
      </c>
      <c r="AY181" s="17" t="s">
        <v>148</v>
      </c>
      <c r="BE181" s="201">
        <f>IF(O181="základní",K181,0)</f>
        <v>0</v>
      </c>
      <c r="BF181" s="201">
        <f>IF(O181="snížená",K181,0)</f>
        <v>0</v>
      </c>
      <c r="BG181" s="201">
        <f>IF(O181="zákl. přenesená",K181,0)</f>
        <v>0</v>
      </c>
      <c r="BH181" s="201">
        <f>IF(O181="sníž. přenesená",K181,0)</f>
        <v>0</v>
      </c>
      <c r="BI181" s="201">
        <f>IF(O181="nulová",K181,0)</f>
        <v>0</v>
      </c>
      <c r="BJ181" s="17" t="s">
        <v>86</v>
      </c>
      <c r="BK181" s="201">
        <f>ROUND(P181*H181,2)</f>
        <v>0</v>
      </c>
      <c r="BL181" s="17" t="s">
        <v>248</v>
      </c>
      <c r="BM181" s="200" t="s">
        <v>287</v>
      </c>
    </row>
    <row r="182" s="2" customFormat="1" ht="16.5" customHeight="1">
      <c r="A182" s="36"/>
      <c r="B182" s="151"/>
      <c r="C182" s="188" t="s">
        <v>288</v>
      </c>
      <c r="D182" s="188" t="s">
        <v>151</v>
      </c>
      <c r="E182" s="189" t="s">
        <v>289</v>
      </c>
      <c r="F182" s="190" t="s">
        <v>290</v>
      </c>
      <c r="G182" s="191" t="s">
        <v>170</v>
      </c>
      <c r="H182" s="192">
        <v>60.445</v>
      </c>
      <c r="I182" s="193"/>
      <c r="J182" s="193"/>
      <c r="K182" s="194">
        <f>ROUND(P182*H182,2)</f>
        <v>0</v>
      </c>
      <c r="L182" s="190" t="s">
        <v>1</v>
      </c>
      <c r="M182" s="37"/>
      <c r="N182" s="195" t="s">
        <v>1</v>
      </c>
      <c r="O182" s="196" t="s">
        <v>41</v>
      </c>
      <c r="P182" s="197">
        <f>I182+J182</f>
        <v>0</v>
      </c>
      <c r="Q182" s="197">
        <f>ROUND(I182*H182,2)</f>
        <v>0</v>
      </c>
      <c r="R182" s="197">
        <f>ROUND(J182*H182,2)</f>
        <v>0</v>
      </c>
      <c r="S182" s="75"/>
      <c r="T182" s="198">
        <f>S182*H182</f>
        <v>0</v>
      </c>
      <c r="U182" s="198">
        <v>0</v>
      </c>
      <c r="V182" s="198">
        <f>U182*H182</f>
        <v>0</v>
      </c>
      <c r="W182" s="198">
        <v>0</v>
      </c>
      <c r="X182" s="199">
        <f>W182*H182</f>
        <v>0</v>
      </c>
      <c r="Y182" s="36"/>
      <c r="Z182" s="36"/>
      <c r="AA182" s="36"/>
      <c r="AB182" s="36"/>
      <c r="AC182" s="36"/>
      <c r="AD182" s="36"/>
      <c r="AE182" s="36"/>
      <c r="AR182" s="200" t="s">
        <v>156</v>
      </c>
      <c r="AT182" s="200" t="s">
        <v>151</v>
      </c>
      <c r="AU182" s="200" t="s">
        <v>88</v>
      </c>
      <c r="AY182" s="17" t="s">
        <v>148</v>
      </c>
      <c r="BE182" s="201">
        <f>IF(O182="základní",K182,0)</f>
        <v>0</v>
      </c>
      <c r="BF182" s="201">
        <f>IF(O182="snížená",K182,0)</f>
        <v>0</v>
      </c>
      <c r="BG182" s="201">
        <f>IF(O182="zákl. přenesená",K182,0)</f>
        <v>0</v>
      </c>
      <c r="BH182" s="201">
        <f>IF(O182="sníž. přenesená",K182,0)</f>
        <v>0</v>
      </c>
      <c r="BI182" s="201">
        <f>IF(O182="nulová",K182,0)</f>
        <v>0</v>
      </c>
      <c r="BJ182" s="17" t="s">
        <v>86</v>
      </c>
      <c r="BK182" s="201">
        <f>ROUND(P182*H182,2)</f>
        <v>0</v>
      </c>
      <c r="BL182" s="17" t="s">
        <v>156</v>
      </c>
      <c r="BM182" s="200" t="s">
        <v>291</v>
      </c>
    </row>
    <row r="183" s="13" customFormat="1">
      <c r="A183" s="13"/>
      <c r="B183" s="206"/>
      <c r="C183" s="13"/>
      <c r="D183" s="207" t="s">
        <v>165</v>
      </c>
      <c r="E183" s="208" t="s">
        <v>1</v>
      </c>
      <c r="F183" s="209" t="s">
        <v>292</v>
      </c>
      <c r="G183" s="13"/>
      <c r="H183" s="210">
        <v>60.445</v>
      </c>
      <c r="I183" s="211"/>
      <c r="J183" s="211"/>
      <c r="K183" s="13"/>
      <c r="L183" s="13"/>
      <c r="M183" s="206"/>
      <c r="N183" s="212"/>
      <c r="O183" s="213"/>
      <c r="P183" s="213"/>
      <c r="Q183" s="213"/>
      <c r="R183" s="213"/>
      <c r="S183" s="213"/>
      <c r="T183" s="213"/>
      <c r="U183" s="213"/>
      <c r="V183" s="213"/>
      <c r="W183" s="213"/>
      <c r="X183" s="214"/>
      <c r="Y183" s="13"/>
      <c r="Z183" s="13"/>
      <c r="AA183" s="13"/>
      <c r="AB183" s="13"/>
      <c r="AC183" s="13"/>
      <c r="AD183" s="13"/>
      <c r="AE183" s="13"/>
      <c r="AT183" s="208" t="s">
        <v>165</v>
      </c>
      <c r="AU183" s="208" t="s">
        <v>88</v>
      </c>
      <c r="AV183" s="13" t="s">
        <v>88</v>
      </c>
      <c r="AW183" s="13" t="s">
        <v>4</v>
      </c>
      <c r="AX183" s="13" t="s">
        <v>86</v>
      </c>
      <c r="AY183" s="208" t="s">
        <v>148</v>
      </c>
    </row>
    <row r="184" s="2" customFormat="1" ht="24.15" customHeight="1">
      <c r="A184" s="36"/>
      <c r="B184" s="151"/>
      <c r="C184" s="215" t="s">
        <v>293</v>
      </c>
      <c r="D184" s="215" t="s">
        <v>230</v>
      </c>
      <c r="E184" s="216" t="s">
        <v>294</v>
      </c>
      <c r="F184" s="217" t="s">
        <v>295</v>
      </c>
      <c r="G184" s="218" t="s">
        <v>296</v>
      </c>
      <c r="H184" s="219">
        <v>11.124000000000001</v>
      </c>
      <c r="I184" s="220"/>
      <c r="J184" s="221"/>
      <c r="K184" s="222">
        <f>ROUND(P184*H184,2)</f>
        <v>0</v>
      </c>
      <c r="L184" s="217" t="s">
        <v>297</v>
      </c>
      <c r="M184" s="223"/>
      <c r="N184" s="224" t="s">
        <v>1</v>
      </c>
      <c r="O184" s="196" t="s">
        <v>41</v>
      </c>
      <c r="P184" s="197">
        <f>I184+J184</f>
        <v>0</v>
      </c>
      <c r="Q184" s="197">
        <f>ROUND(I184*H184,2)</f>
        <v>0</v>
      </c>
      <c r="R184" s="197">
        <f>ROUND(J184*H184,2)</f>
        <v>0</v>
      </c>
      <c r="S184" s="75"/>
      <c r="T184" s="198">
        <f>S184*H184</f>
        <v>0</v>
      </c>
      <c r="U184" s="198">
        <v>0.001</v>
      </c>
      <c r="V184" s="198">
        <f>U184*H184</f>
        <v>0.011124</v>
      </c>
      <c r="W184" s="198">
        <v>0</v>
      </c>
      <c r="X184" s="199">
        <f>W184*H184</f>
        <v>0</v>
      </c>
      <c r="Y184" s="36"/>
      <c r="Z184" s="36"/>
      <c r="AA184" s="36"/>
      <c r="AB184" s="36"/>
      <c r="AC184" s="36"/>
      <c r="AD184" s="36"/>
      <c r="AE184" s="36"/>
      <c r="AR184" s="200" t="s">
        <v>195</v>
      </c>
      <c r="AT184" s="200" t="s">
        <v>230</v>
      </c>
      <c r="AU184" s="200" t="s">
        <v>88</v>
      </c>
      <c r="AY184" s="17" t="s">
        <v>148</v>
      </c>
      <c r="BE184" s="201">
        <f>IF(O184="základní",K184,0)</f>
        <v>0</v>
      </c>
      <c r="BF184" s="201">
        <f>IF(O184="snížená",K184,0)</f>
        <v>0</v>
      </c>
      <c r="BG184" s="201">
        <f>IF(O184="zákl. přenesená",K184,0)</f>
        <v>0</v>
      </c>
      <c r="BH184" s="201">
        <f>IF(O184="sníž. přenesená",K184,0)</f>
        <v>0</v>
      </c>
      <c r="BI184" s="201">
        <f>IF(O184="nulová",K184,0)</f>
        <v>0</v>
      </c>
      <c r="BJ184" s="17" t="s">
        <v>86</v>
      </c>
      <c r="BK184" s="201">
        <f>ROUND(P184*H184,2)</f>
        <v>0</v>
      </c>
      <c r="BL184" s="17" t="s">
        <v>156</v>
      </c>
      <c r="BM184" s="200" t="s">
        <v>298</v>
      </c>
    </row>
    <row r="185" s="2" customFormat="1">
      <c r="A185" s="36"/>
      <c r="B185" s="37"/>
      <c r="C185" s="36"/>
      <c r="D185" s="207" t="s">
        <v>299</v>
      </c>
      <c r="E185" s="36"/>
      <c r="F185" s="225" t="s">
        <v>300</v>
      </c>
      <c r="G185" s="36"/>
      <c r="H185" s="36"/>
      <c r="I185" s="152"/>
      <c r="J185" s="152"/>
      <c r="K185" s="36"/>
      <c r="L185" s="36"/>
      <c r="M185" s="37"/>
      <c r="N185" s="204"/>
      <c r="O185" s="205"/>
      <c r="P185" s="75"/>
      <c r="Q185" s="75"/>
      <c r="R185" s="75"/>
      <c r="S185" s="75"/>
      <c r="T185" s="75"/>
      <c r="U185" s="75"/>
      <c r="V185" s="75"/>
      <c r="W185" s="75"/>
      <c r="X185" s="76"/>
      <c r="Y185" s="36"/>
      <c r="Z185" s="36"/>
      <c r="AA185" s="36"/>
      <c r="AB185" s="36"/>
      <c r="AC185" s="36"/>
      <c r="AD185" s="36"/>
      <c r="AE185" s="36"/>
      <c r="AT185" s="17" t="s">
        <v>299</v>
      </c>
      <c r="AU185" s="17" t="s">
        <v>88</v>
      </c>
    </row>
    <row r="186" s="13" customFormat="1">
      <c r="A186" s="13"/>
      <c r="B186" s="206"/>
      <c r="C186" s="13"/>
      <c r="D186" s="207" t="s">
        <v>165</v>
      </c>
      <c r="E186" s="208" t="s">
        <v>1</v>
      </c>
      <c r="F186" s="209" t="s">
        <v>301</v>
      </c>
      <c r="G186" s="13"/>
      <c r="H186" s="210">
        <v>9.6729599999999998</v>
      </c>
      <c r="I186" s="211"/>
      <c r="J186" s="211"/>
      <c r="K186" s="13"/>
      <c r="L186" s="13"/>
      <c r="M186" s="206"/>
      <c r="N186" s="212"/>
      <c r="O186" s="213"/>
      <c r="P186" s="213"/>
      <c r="Q186" s="213"/>
      <c r="R186" s="213"/>
      <c r="S186" s="213"/>
      <c r="T186" s="213"/>
      <c r="U186" s="213"/>
      <c r="V186" s="213"/>
      <c r="W186" s="213"/>
      <c r="X186" s="214"/>
      <c r="Y186" s="13"/>
      <c r="Z186" s="13"/>
      <c r="AA186" s="13"/>
      <c r="AB186" s="13"/>
      <c r="AC186" s="13"/>
      <c r="AD186" s="13"/>
      <c r="AE186" s="13"/>
      <c r="AT186" s="208" t="s">
        <v>165</v>
      </c>
      <c r="AU186" s="208" t="s">
        <v>88</v>
      </c>
      <c r="AV186" s="13" t="s">
        <v>88</v>
      </c>
      <c r="AW186" s="13" t="s">
        <v>4</v>
      </c>
      <c r="AX186" s="13" t="s">
        <v>86</v>
      </c>
      <c r="AY186" s="208" t="s">
        <v>148</v>
      </c>
    </row>
    <row r="187" s="13" customFormat="1">
      <c r="A187" s="13"/>
      <c r="B187" s="206"/>
      <c r="C187" s="13"/>
      <c r="D187" s="207" t="s">
        <v>165</v>
      </c>
      <c r="E187" s="13"/>
      <c r="F187" s="209" t="s">
        <v>302</v>
      </c>
      <c r="G187" s="13"/>
      <c r="H187" s="210">
        <v>11.124000000000001</v>
      </c>
      <c r="I187" s="211"/>
      <c r="J187" s="211"/>
      <c r="K187" s="13"/>
      <c r="L187" s="13"/>
      <c r="M187" s="206"/>
      <c r="N187" s="212"/>
      <c r="O187" s="213"/>
      <c r="P187" s="213"/>
      <c r="Q187" s="213"/>
      <c r="R187" s="213"/>
      <c r="S187" s="213"/>
      <c r="T187" s="213"/>
      <c r="U187" s="213"/>
      <c r="V187" s="213"/>
      <c r="W187" s="213"/>
      <c r="X187" s="214"/>
      <c r="Y187" s="13"/>
      <c r="Z187" s="13"/>
      <c r="AA187" s="13"/>
      <c r="AB187" s="13"/>
      <c r="AC187" s="13"/>
      <c r="AD187" s="13"/>
      <c r="AE187" s="13"/>
      <c r="AT187" s="208" t="s">
        <v>165</v>
      </c>
      <c r="AU187" s="208" t="s">
        <v>88</v>
      </c>
      <c r="AV187" s="13" t="s">
        <v>88</v>
      </c>
      <c r="AW187" s="13" t="s">
        <v>3</v>
      </c>
      <c r="AX187" s="13" t="s">
        <v>86</v>
      </c>
      <c r="AY187" s="208" t="s">
        <v>148</v>
      </c>
    </row>
    <row r="188" s="2" customFormat="1" ht="16.5" customHeight="1">
      <c r="A188" s="36"/>
      <c r="B188" s="151"/>
      <c r="C188" s="188" t="s">
        <v>303</v>
      </c>
      <c r="D188" s="188" t="s">
        <v>151</v>
      </c>
      <c r="E188" s="189" t="s">
        <v>304</v>
      </c>
      <c r="F188" s="190" t="s">
        <v>305</v>
      </c>
      <c r="G188" s="191" t="s">
        <v>185</v>
      </c>
      <c r="H188" s="192">
        <v>22</v>
      </c>
      <c r="I188" s="193"/>
      <c r="J188" s="193"/>
      <c r="K188" s="194">
        <f>ROUND(P188*H188,2)</f>
        <v>0</v>
      </c>
      <c r="L188" s="190" t="s">
        <v>1</v>
      </c>
      <c r="M188" s="37"/>
      <c r="N188" s="195" t="s">
        <v>1</v>
      </c>
      <c r="O188" s="196" t="s">
        <v>41</v>
      </c>
      <c r="P188" s="197">
        <f>I188+J188</f>
        <v>0</v>
      </c>
      <c r="Q188" s="197">
        <f>ROUND(I188*H188,2)</f>
        <v>0</v>
      </c>
      <c r="R188" s="197">
        <f>ROUND(J188*H188,2)</f>
        <v>0</v>
      </c>
      <c r="S188" s="75"/>
      <c r="T188" s="198">
        <f>S188*H188</f>
        <v>0</v>
      </c>
      <c r="U188" s="198">
        <v>0</v>
      </c>
      <c r="V188" s="198">
        <f>U188*H188</f>
        <v>0</v>
      </c>
      <c r="W188" s="198">
        <v>0</v>
      </c>
      <c r="X188" s="199">
        <f>W188*H188</f>
        <v>0</v>
      </c>
      <c r="Y188" s="36"/>
      <c r="Z188" s="36"/>
      <c r="AA188" s="36"/>
      <c r="AB188" s="36"/>
      <c r="AC188" s="36"/>
      <c r="AD188" s="36"/>
      <c r="AE188" s="36"/>
      <c r="AR188" s="200" t="s">
        <v>248</v>
      </c>
      <c r="AT188" s="200" t="s">
        <v>151</v>
      </c>
      <c r="AU188" s="200" t="s">
        <v>88</v>
      </c>
      <c r="AY188" s="17" t="s">
        <v>148</v>
      </c>
      <c r="BE188" s="201">
        <f>IF(O188="základní",K188,0)</f>
        <v>0</v>
      </c>
      <c r="BF188" s="201">
        <f>IF(O188="snížená",K188,0)</f>
        <v>0</v>
      </c>
      <c r="BG188" s="201">
        <f>IF(O188="zákl. přenesená",K188,0)</f>
        <v>0</v>
      </c>
      <c r="BH188" s="201">
        <f>IF(O188="sníž. přenesená",K188,0)</f>
        <v>0</v>
      </c>
      <c r="BI188" s="201">
        <f>IF(O188="nulová",K188,0)</f>
        <v>0</v>
      </c>
      <c r="BJ188" s="17" t="s">
        <v>86</v>
      </c>
      <c r="BK188" s="201">
        <f>ROUND(P188*H188,2)</f>
        <v>0</v>
      </c>
      <c r="BL188" s="17" t="s">
        <v>248</v>
      </c>
      <c r="BM188" s="200" t="s">
        <v>306</v>
      </c>
    </row>
    <row r="189" s="2" customFormat="1" ht="37.8" customHeight="1">
      <c r="A189" s="36"/>
      <c r="B189" s="151"/>
      <c r="C189" s="188" t="s">
        <v>307</v>
      </c>
      <c r="D189" s="188" t="s">
        <v>151</v>
      </c>
      <c r="E189" s="189" t="s">
        <v>308</v>
      </c>
      <c r="F189" s="190" t="s">
        <v>309</v>
      </c>
      <c r="G189" s="191" t="s">
        <v>206</v>
      </c>
      <c r="H189" s="192">
        <v>46.200000000000003</v>
      </c>
      <c r="I189" s="193"/>
      <c r="J189" s="193"/>
      <c r="K189" s="194">
        <f>ROUND(P189*H189,2)</f>
        <v>0</v>
      </c>
      <c r="L189" s="190" t="s">
        <v>155</v>
      </c>
      <c r="M189" s="37"/>
      <c r="N189" s="195" t="s">
        <v>1</v>
      </c>
      <c r="O189" s="196" t="s">
        <v>41</v>
      </c>
      <c r="P189" s="197">
        <f>I189+J189</f>
        <v>0</v>
      </c>
      <c r="Q189" s="197">
        <f>ROUND(I189*H189,2)</f>
        <v>0</v>
      </c>
      <c r="R189" s="197">
        <f>ROUND(J189*H189,2)</f>
        <v>0</v>
      </c>
      <c r="S189" s="75"/>
      <c r="T189" s="198">
        <f>S189*H189</f>
        <v>0</v>
      </c>
      <c r="U189" s="198">
        <v>0</v>
      </c>
      <c r="V189" s="198">
        <f>U189*H189</f>
        <v>0</v>
      </c>
      <c r="W189" s="198">
        <v>0</v>
      </c>
      <c r="X189" s="199">
        <f>W189*H189</f>
        <v>0</v>
      </c>
      <c r="Y189" s="36"/>
      <c r="Z189" s="36"/>
      <c r="AA189" s="36"/>
      <c r="AB189" s="36"/>
      <c r="AC189" s="36"/>
      <c r="AD189" s="36"/>
      <c r="AE189" s="36"/>
      <c r="AR189" s="200" t="s">
        <v>172</v>
      </c>
      <c r="AT189" s="200" t="s">
        <v>151</v>
      </c>
      <c r="AU189" s="200" t="s">
        <v>88</v>
      </c>
      <c r="AY189" s="17" t="s">
        <v>148</v>
      </c>
      <c r="BE189" s="201">
        <f>IF(O189="základní",K189,0)</f>
        <v>0</v>
      </c>
      <c r="BF189" s="201">
        <f>IF(O189="snížená",K189,0)</f>
        <v>0</v>
      </c>
      <c r="BG189" s="201">
        <f>IF(O189="zákl. přenesená",K189,0)</f>
        <v>0</v>
      </c>
      <c r="BH189" s="201">
        <f>IF(O189="sníž. přenesená",K189,0)</f>
        <v>0</v>
      </c>
      <c r="BI189" s="201">
        <f>IF(O189="nulová",K189,0)</f>
        <v>0</v>
      </c>
      <c r="BJ189" s="17" t="s">
        <v>86</v>
      </c>
      <c r="BK189" s="201">
        <f>ROUND(P189*H189,2)</f>
        <v>0</v>
      </c>
      <c r="BL189" s="17" t="s">
        <v>172</v>
      </c>
      <c r="BM189" s="200" t="s">
        <v>310</v>
      </c>
    </row>
    <row r="190" s="2" customFormat="1">
      <c r="A190" s="36"/>
      <c r="B190" s="37"/>
      <c r="C190" s="36"/>
      <c r="D190" s="202" t="s">
        <v>158</v>
      </c>
      <c r="E190" s="36"/>
      <c r="F190" s="203" t="s">
        <v>311</v>
      </c>
      <c r="G190" s="36"/>
      <c r="H190" s="36"/>
      <c r="I190" s="152"/>
      <c r="J190" s="152"/>
      <c r="K190" s="36"/>
      <c r="L190" s="36"/>
      <c r="M190" s="37"/>
      <c r="N190" s="204"/>
      <c r="O190" s="205"/>
      <c r="P190" s="75"/>
      <c r="Q190" s="75"/>
      <c r="R190" s="75"/>
      <c r="S190" s="75"/>
      <c r="T190" s="75"/>
      <c r="U190" s="75"/>
      <c r="V190" s="75"/>
      <c r="W190" s="75"/>
      <c r="X190" s="76"/>
      <c r="Y190" s="36"/>
      <c r="Z190" s="36"/>
      <c r="AA190" s="36"/>
      <c r="AB190" s="36"/>
      <c r="AC190" s="36"/>
      <c r="AD190" s="36"/>
      <c r="AE190" s="36"/>
      <c r="AT190" s="17" t="s">
        <v>158</v>
      </c>
      <c r="AU190" s="17" t="s">
        <v>88</v>
      </c>
    </row>
    <row r="191" s="13" customFormat="1">
      <c r="A191" s="13"/>
      <c r="B191" s="206"/>
      <c r="C191" s="13"/>
      <c r="D191" s="207" t="s">
        <v>165</v>
      </c>
      <c r="E191" s="13"/>
      <c r="F191" s="209" t="s">
        <v>312</v>
      </c>
      <c r="G191" s="13"/>
      <c r="H191" s="210">
        <v>46.200000000000003</v>
      </c>
      <c r="I191" s="211"/>
      <c r="J191" s="211"/>
      <c r="K191" s="13"/>
      <c r="L191" s="13"/>
      <c r="M191" s="206"/>
      <c r="N191" s="212"/>
      <c r="O191" s="213"/>
      <c r="P191" s="213"/>
      <c r="Q191" s="213"/>
      <c r="R191" s="213"/>
      <c r="S191" s="213"/>
      <c r="T191" s="213"/>
      <c r="U191" s="213"/>
      <c r="V191" s="213"/>
      <c r="W191" s="213"/>
      <c r="X191" s="214"/>
      <c r="Y191" s="13"/>
      <c r="Z191" s="13"/>
      <c r="AA191" s="13"/>
      <c r="AB191" s="13"/>
      <c r="AC191" s="13"/>
      <c r="AD191" s="13"/>
      <c r="AE191" s="13"/>
      <c r="AT191" s="208" t="s">
        <v>165</v>
      </c>
      <c r="AU191" s="208" t="s">
        <v>88</v>
      </c>
      <c r="AV191" s="13" t="s">
        <v>88</v>
      </c>
      <c r="AW191" s="13" t="s">
        <v>3</v>
      </c>
      <c r="AX191" s="13" t="s">
        <v>86</v>
      </c>
      <c r="AY191" s="208" t="s">
        <v>148</v>
      </c>
    </row>
    <row r="192" s="2" customFormat="1" ht="24.15" customHeight="1">
      <c r="A192" s="36"/>
      <c r="B192" s="151"/>
      <c r="C192" s="215" t="s">
        <v>313</v>
      </c>
      <c r="D192" s="215" t="s">
        <v>230</v>
      </c>
      <c r="E192" s="216" t="s">
        <v>314</v>
      </c>
      <c r="F192" s="217" t="s">
        <v>315</v>
      </c>
      <c r="G192" s="218" t="s">
        <v>206</v>
      </c>
      <c r="H192" s="219">
        <v>46.200000000000003</v>
      </c>
      <c r="I192" s="220"/>
      <c r="J192" s="221"/>
      <c r="K192" s="222">
        <f>ROUND(P192*H192,2)</f>
        <v>0</v>
      </c>
      <c r="L192" s="217" t="s">
        <v>155</v>
      </c>
      <c r="M192" s="223"/>
      <c r="N192" s="224" t="s">
        <v>1</v>
      </c>
      <c r="O192" s="196" t="s">
        <v>41</v>
      </c>
      <c r="P192" s="197">
        <f>I192+J192</f>
        <v>0</v>
      </c>
      <c r="Q192" s="197">
        <f>ROUND(I192*H192,2)</f>
        <v>0</v>
      </c>
      <c r="R192" s="197">
        <f>ROUND(J192*H192,2)</f>
        <v>0</v>
      </c>
      <c r="S192" s="75"/>
      <c r="T192" s="198">
        <f>S192*H192</f>
        <v>0</v>
      </c>
      <c r="U192" s="198">
        <v>0.00068999999999999997</v>
      </c>
      <c r="V192" s="198">
        <f>U192*H192</f>
        <v>0.031878000000000004</v>
      </c>
      <c r="W192" s="198">
        <v>0</v>
      </c>
      <c r="X192" s="199">
        <f>W192*H192</f>
        <v>0</v>
      </c>
      <c r="Y192" s="36"/>
      <c r="Z192" s="36"/>
      <c r="AA192" s="36"/>
      <c r="AB192" s="36"/>
      <c r="AC192" s="36"/>
      <c r="AD192" s="36"/>
      <c r="AE192" s="36"/>
      <c r="AR192" s="200" t="s">
        <v>316</v>
      </c>
      <c r="AT192" s="200" t="s">
        <v>230</v>
      </c>
      <c r="AU192" s="200" t="s">
        <v>88</v>
      </c>
      <c r="AY192" s="17" t="s">
        <v>148</v>
      </c>
      <c r="BE192" s="201">
        <f>IF(O192="základní",K192,0)</f>
        <v>0</v>
      </c>
      <c r="BF192" s="201">
        <f>IF(O192="snížená",K192,0)</f>
        <v>0</v>
      </c>
      <c r="BG192" s="201">
        <f>IF(O192="zákl. přenesená",K192,0)</f>
        <v>0</v>
      </c>
      <c r="BH192" s="201">
        <f>IF(O192="sníž. přenesená",K192,0)</f>
        <v>0</v>
      </c>
      <c r="BI192" s="201">
        <f>IF(O192="nulová",K192,0)</f>
        <v>0</v>
      </c>
      <c r="BJ192" s="17" t="s">
        <v>86</v>
      </c>
      <c r="BK192" s="201">
        <f>ROUND(P192*H192,2)</f>
        <v>0</v>
      </c>
      <c r="BL192" s="17" t="s">
        <v>316</v>
      </c>
      <c r="BM192" s="200" t="s">
        <v>317</v>
      </c>
    </row>
    <row r="193" s="13" customFormat="1">
      <c r="A193" s="13"/>
      <c r="B193" s="206"/>
      <c r="C193" s="13"/>
      <c r="D193" s="207" t="s">
        <v>165</v>
      </c>
      <c r="E193" s="208" t="s">
        <v>1</v>
      </c>
      <c r="F193" s="209" t="s">
        <v>318</v>
      </c>
      <c r="G193" s="13"/>
      <c r="H193" s="210">
        <v>44</v>
      </c>
      <c r="I193" s="211"/>
      <c r="J193" s="211"/>
      <c r="K193" s="13"/>
      <c r="L193" s="13"/>
      <c r="M193" s="206"/>
      <c r="N193" s="212"/>
      <c r="O193" s="213"/>
      <c r="P193" s="213"/>
      <c r="Q193" s="213"/>
      <c r="R193" s="213"/>
      <c r="S193" s="213"/>
      <c r="T193" s="213"/>
      <c r="U193" s="213"/>
      <c r="V193" s="213"/>
      <c r="W193" s="213"/>
      <c r="X193" s="214"/>
      <c r="Y193" s="13"/>
      <c r="Z193" s="13"/>
      <c r="AA193" s="13"/>
      <c r="AB193" s="13"/>
      <c r="AC193" s="13"/>
      <c r="AD193" s="13"/>
      <c r="AE193" s="13"/>
      <c r="AT193" s="208" t="s">
        <v>165</v>
      </c>
      <c r="AU193" s="208" t="s">
        <v>88</v>
      </c>
      <c r="AV193" s="13" t="s">
        <v>88</v>
      </c>
      <c r="AW193" s="13" t="s">
        <v>4</v>
      </c>
      <c r="AX193" s="13" t="s">
        <v>86</v>
      </c>
      <c r="AY193" s="208" t="s">
        <v>148</v>
      </c>
    </row>
    <row r="194" s="13" customFormat="1">
      <c r="A194" s="13"/>
      <c r="B194" s="206"/>
      <c r="C194" s="13"/>
      <c r="D194" s="207" t="s">
        <v>165</v>
      </c>
      <c r="E194" s="13"/>
      <c r="F194" s="209" t="s">
        <v>312</v>
      </c>
      <c r="G194" s="13"/>
      <c r="H194" s="210">
        <v>46.200000000000003</v>
      </c>
      <c r="I194" s="211"/>
      <c r="J194" s="211"/>
      <c r="K194" s="13"/>
      <c r="L194" s="13"/>
      <c r="M194" s="206"/>
      <c r="N194" s="212"/>
      <c r="O194" s="213"/>
      <c r="P194" s="213"/>
      <c r="Q194" s="213"/>
      <c r="R194" s="213"/>
      <c r="S194" s="213"/>
      <c r="T194" s="213"/>
      <c r="U194" s="213"/>
      <c r="V194" s="213"/>
      <c r="W194" s="213"/>
      <c r="X194" s="214"/>
      <c r="Y194" s="13"/>
      <c r="Z194" s="13"/>
      <c r="AA194" s="13"/>
      <c r="AB194" s="13"/>
      <c r="AC194" s="13"/>
      <c r="AD194" s="13"/>
      <c r="AE194" s="13"/>
      <c r="AT194" s="208" t="s">
        <v>165</v>
      </c>
      <c r="AU194" s="208" t="s">
        <v>88</v>
      </c>
      <c r="AV194" s="13" t="s">
        <v>88</v>
      </c>
      <c r="AW194" s="13" t="s">
        <v>3</v>
      </c>
      <c r="AX194" s="13" t="s">
        <v>86</v>
      </c>
      <c r="AY194" s="208" t="s">
        <v>148</v>
      </c>
    </row>
    <row r="195" s="2" customFormat="1" ht="16.5" customHeight="1">
      <c r="A195" s="36"/>
      <c r="B195" s="151"/>
      <c r="C195" s="188" t="s">
        <v>319</v>
      </c>
      <c r="D195" s="188" t="s">
        <v>151</v>
      </c>
      <c r="E195" s="189" t="s">
        <v>320</v>
      </c>
      <c r="F195" s="190" t="s">
        <v>321</v>
      </c>
      <c r="G195" s="191" t="s">
        <v>185</v>
      </c>
      <c r="H195" s="192">
        <v>4</v>
      </c>
      <c r="I195" s="193"/>
      <c r="J195" s="193"/>
      <c r="K195" s="194">
        <f>ROUND(P195*H195,2)</f>
        <v>0</v>
      </c>
      <c r="L195" s="190" t="s">
        <v>1</v>
      </c>
      <c r="M195" s="37"/>
      <c r="N195" s="195" t="s">
        <v>1</v>
      </c>
      <c r="O195" s="196" t="s">
        <v>41</v>
      </c>
      <c r="P195" s="197">
        <f>I195+J195</f>
        <v>0</v>
      </c>
      <c r="Q195" s="197">
        <f>ROUND(I195*H195,2)</f>
        <v>0</v>
      </c>
      <c r="R195" s="197">
        <f>ROUND(J195*H195,2)</f>
        <v>0</v>
      </c>
      <c r="S195" s="75"/>
      <c r="T195" s="198">
        <f>S195*H195</f>
        <v>0</v>
      </c>
      <c r="U195" s="198">
        <v>0</v>
      </c>
      <c r="V195" s="198">
        <f>U195*H195</f>
        <v>0</v>
      </c>
      <c r="W195" s="198">
        <v>0</v>
      </c>
      <c r="X195" s="199">
        <f>W195*H195</f>
        <v>0</v>
      </c>
      <c r="Y195" s="36"/>
      <c r="Z195" s="36"/>
      <c r="AA195" s="36"/>
      <c r="AB195" s="36"/>
      <c r="AC195" s="36"/>
      <c r="AD195" s="36"/>
      <c r="AE195" s="36"/>
      <c r="AR195" s="200" t="s">
        <v>156</v>
      </c>
      <c r="AT195" s="200" t="s">
        <v>151</v>
      </c>
      <c r="AU195" s="200" t="s">
        <v>88</v>
      </c>
      <c r="AY195" s="17" t="s">
        <v>148</v>
      </c>
      <c r="BE195" s="201">
        <f>IF(O195="základní",K195,0)</f>
        <v>0</v>
      </c>
      <c r="BF195" s="201">
        <f>IF(O195="snížená",K195,0)</f>
        <v>0</v>
      </c>
      <c r="BG195" s="201">
        <f>IF(O195="zákl. přenesená",K195,0)</f>
        <v>0</v>
      </c>
      <c r="BH195" s="201">
        <f>IF(O195="sníž. přenesená",K195,0)</f>
        <v>0</v>
      </c>
      <c r="BI195" s="201">
        <f>IF(O195="nulová",K195,0)</f>
        <v>0</v>
      </c>
      <c r="BJ195" s="17" t="s">
        <v>86</v>
      </c>
      <c r="BK195" s="201">
        <f>ROUND(P195*H195,2)</f>
        <v>0</v>
      </c>
      <c r="BL195" s="17" t="s">
        <v>156</v>
      </c>
      <c r="BM195" s="200" t="s">
        <v>322</v>
      </c>
    </row>
    <row r="196" s="2" customFormat="1">
      <c r="A196" s="36"/>
      <c r="B196" s="37"/>
      <c r="C196" s="36"/>
      <c r="D196" s="207" t="s">
        <v>299</v>
      </c>
      <c r="E196" s="36"/>
      <c r="F196" s="225" t="s">
        <v>323</v>
      </c>
      <c r="G196" s="36"/>
      <c r="H196" s="36"/>
      <c r="I196" s="152"/>
      <c r="J196" s="152"/>
      <c r="K196" s="36"/>
      <c r="L196" s="36"/>
      <c r="M196" s="37"/>
      <c r="N196" s="204"/>
      <c r="O196" s="205"/>
      <c r="P196" s="75"/>
      <c r="Q196" s="75"/>
      <c r="R196" s="75"/>
      <c r="S196" s="75"/>
      <c r="T196" s="75"/>
      <c r="U196" s="75"/>
      <c r="V196" s="75"/>
      <c r="W196" s="75"/>
      <c r="X196" s="76"/>
      <c r="Y196" s="36"/>
      <c r="Z196" s="36"/>
      <c r="AA196" s="36"/>
      <c r="AB196" s="36"/>
      <c r="AC196" s="36"/>
      <c r="AD196" s="36"/>
      <c r="AE196" s="36"/>
      <c r="AT196" s="17" t="s">
        <v>299</v>
      </c>
      <c r="AU196" s="17" t="s">
        <v>88</v>
      </c>
    </row>
    <row r="197" s="2" customFormat="1" ht="16.5" customHeight="1">
      <c r="A197" s="36"/>
      <c r="B197" s="151"/>
      <c r="C197" s="188" t="s">
        <v>324</v>
      </c>
      <c r="D197" s="188" t="s">
        <v>151</v>
      </c>
      <c r="E197" s="189" t="s">
        <v>325</v>
      </c>
      <c r="F197" s="190" t="s">
        <v>326</v>
      </c>
      <c r="G197" s="191" t="s">
        <v>185</v>
      </c>
      <c r="H197" s="192">
        <v>4</v>
      </c>
      <c r="I197" s="193"/>
      <c r="J197" s="193"/>
      <c r="K197" s="194">
        <f>ROUND(P197*H197,2)</f>
        <v>0</v>
      </c>
      <c r="L197" s="190" t="s">
        <v>1</v>
      </c>
      <c r="M197" s="37"/>
      <c r="N197" s="195" t="s">
        <v>1</v>
      </c>
      <c r="O197" s="196" t="s">
        <v>41</v>
      </c>
      <c r="P197" s="197">
        <f>I197+J197</f>
        <v>0</v>
      </c>
      <c r="Q197" s="197">
        <f>ROUND(I197*H197,2)</f>
        <v>0</v>
      </c>
      <c r="R197" s="197">
        <f>ROUND(J197*H197,2)</f>
        <v>0</v>
      </c>
      <c r="S197" s="75"/>
      <c r="T197" s="198">
        <f>S197*H197</f>
        <v>0</v>
      </c>
      <c r="U197" s="198">
        <v>0</v>
      </c>
      <c r="V197" s="198">
        <f>U197*H197</f>
        <v>0</v>
      </c>
      <c r="W197" s="198">
        <v>0</v>
      </c>
      <c r="X197" s="199">
        <f>W197*H197</f>
        <v>0</v>
      </c>
      <c r="Y197" s="36"/>
      <c r="Z197" s="36"/>
      <c r="AA197" s="36"/>
      <c r="AB197" s="36"/>
      <c r="AC197" s="36"/>
      <c r="AD197" s="36"/>
      <c r="AE197" s="36"/>
      <c r="AR197" s="200" t="s">
        <v>248</v>
      </c>
      <c r="AT197" s="200" t="s">
        <v>151</v>
      </c>
      <c r="AU197" s="200" t="s">
        <v>88</v>
      </c>
      <c r="AY197" s="17" t="s">
        <v>148</v>
      </c>
      <c r="BE197" s="201">
        <f>IF(O197="základní",K197,0)</f>
        <v>0</v>
      </c>
      <c r="BF197" s="201">
        <f>IF(O197="snížená",K197,0)</f>
        <v>0</v>
      </c>
      <c r="BG197" s="201">
        <f>IF(O197="zákl. přenesená",K197,0)</f>
        <v>0</v>
      </c>
      <c r="BH197" s="201">
        <f>IF(O197="sníž. přenesená",K197,0)</f>
        <v>0</v>
      </c>
      <c r="BI197" s="201">
        <f>IF(O197="nulová",K197,0)</f>
        <v>0</v>
      </c>
      <c r="BJ197" s="17" t="s">
        <v>86</v>
      </c>
      <c r="BK197" s="201">
        <f>ROUND(P197*H197,2)</f>
        <v>0</v>
      </c>
      <c r="BL197" s="17" t="s">
        <v>248</v>
      </c>
      <c r="BM197" s="200" t="s">
        <v>327</v>
      </c>
    </row>
    <row r="198" s="2" customFormat="1">
      <c r="A198" s="36"/>
      <c r="B198" s="37"/>
      <c r="C198" s="36"/>
      <c r="D198" s="207" t="s">
        <v>299</v>
      </c>
      <c r="E198" s="36"/>
      <c r="F198" s="225" t="s">
        <v>328</v>
      </c>
      <c r="G198" s="36"/>
      <c r="H198" s="36"/>
      <c r="I198" s="152"/>
      <c r="J198" s="152"/>
      <c r="K198" s="36"/>
      <c r="L198" s="36"/>
      <c r="M198" s="37"/>
      <c r="N198" s="204"/>
      <c r="O198" s="205"/>
      <c r="P198" s="75"/>
      <c r="Q198" s="75"/>
      <c r="R198" s="75"/>
      <c r="S198" s="75"/>
      <c r="T198" s="75"/>
      <c r="U198" s="75"/>
      <c r="V198" s="75"/>
      <c r="W198" s="75"/>
      <c r="X198" s="76"/>
      <c r="Y198" s="36"/>
      <c r="Z198" s="36"/>
      <c r="AA198" s="36"/>
      <c r="AB198" s="36"/>
      <c r="AC198" s="36"/>
      <c r="AD198" s="36"/>
      <c r="AE198" s="36"/>
      <c r="AT198" s="17" t="s">
        <v>299</v>
      </c>
      <c r="AU198" s="17" t="s">
        <v>88</v>
      </c>
    </row>
    <row r="199" s="2" customFormat="1" ht="16.5" customHeight="1">
      <c r="A199" s="36"/>
      <c r="B199" s="151"/>
      <c r="C199" s="188" t="s">
        <v>329</v>
      </c>
      <c r="D199" s="188" t="s">
        <v>151</v>
      </c>
      <c r="E199" s="189" t="s">
        <v>330</v>
      </c>
      <c r="F199" s="190" t="s">
        <v>331</v>
      </c>
      <c r="G199" s="191" t="s">
        <v>185</v>
      </c>
      <c r="H199" s="192">
        <v>1</v>
      </c>
      <c r="I199" s="193"/>
      <c r="J199" s="193"/>
      <c r="K199" s="194">
        <f>ROUND(P199*H199,2)</f>
        <v>0</v>
      </c>
      <c r="L199" s="190" t="s">
        <v>1</v>
      </c>
      <c r="M199" s="37"/>
      <c r="N199" s="195" t="s">
        <v>1</v>
      </c>
      <c r="O199" s="196" t="s">
        <v>41</v>
      </c>
      <c r="P199" s="197">
        <f>I199+J199</f>
        <v>0</v>
      </c>
      <c r="Q199" s="197">
        <f>ROUND(I199*H199,2)</f>
        <v>0</v>
      </c>
      <c r="R199" s="197">
        <f>ROUND(J199*H199,2)</f>
        <v>0</v>
      </c>
      <c r="S199" s="75"/>
      <c r="T199" s="198">
        <f>S199*H199</f>
        <v>0</v>
      </c>
      <c r="U199" s="198">
        <v>0</v>
      </c>
      <c r="V199" s="198">
        <f>U199*H199</f>
        <v>0</v>
      </c>
      <c r="W199" s="198">
        <v>0</v>
      </c>
      <c r="X199" s="199">
        <f>W199*H199</f>
        <v>0</v>
      </c>
      <c r="Y199" s="36"/>
      <c r="Z199" s="36"/>
      <c r="AA199" s="36"/>
      <c r="AB199" s="36"/>
      <c r="AC199" s="36"/>
      <c r="AD199" s="36"/>
      <c r="AE199" s="36"/>
      <c r="AR199" s="200" t="s">
        <v>248</v>
      </c>
      <c r="AT199" s="200" t="s">
        <v>151</v>
      </c>
      <c r="AU199" s="200" t="s">
        <v>88</v>
      </c>
      <c r="AY199" s="17" t="s">
        <v>148</v>
      </c>
      <c r="BE199" s="201">
        <f>IF(O199="základní",K199,0)</f>
        <v>0</v>
      </c>
      <c r="BF199" s="201">
        <f>IF(O199="snížená",K199,0)</f>
        <v>0</v>
      </c>
      <c r="BG199" s="201">
        <f>IF(O199="zákl. přenesená",K199,0)</f>
        <v>0</v>
      </c>
      <c r="BH199" s="201">
        <f>IF(O199="sníž. přenesená",K199,0)</f>
        <v>0</v>
      </c>
      <c r="BI199" s="201">
        <f>IF(O199="nulová",K199,0)</f>
        <v>0</v>
      </c>
      <c r="BJ199" s="17" t="s">
        <v>86</v>
      </c>
      <c r="BK199" s="201">
        <f>ROUND(P199*H199,2)</f>
        <v>0</v>
      </c>
      <c r="BL199" s="17" t="s">
        <v>248</v>
      </c>
      <c r="BM199" s="200" t="s">
        <v>332</v>
      </c>
    </row>
    <row r="200" s="2" customFormat="1" ht="16.5" customHeight="1">
      <c r="A200" s="36"/>
      <c r="B200" s="151"/>
      <c r="C200" s="215" t="s">
        <v>333</v>
      </c>
      <c r="D200" s="215" t="s">
        <v>230</v>
      </c>
      <c r="E200" s="216" t="s">
        <v>334</v>
      </c>
      <c r="F200" s="217" t="s">
        <v>335</v>
      </c>
      <c r="G200" s="218" t="s">
        <v>185</v>
      </c>
      <c r="H200" s="219">
        <v>1</v>
      </c>
      <c r="I200" s="220"/>
      <c r="J200" s="221"/>
      <c r="K200" s="222">
        <f>ROUND(P200*H200,2)</f>
        <v>0</v>
      </c>
      <c r="L200" s="217" t="s">
        <v>1</v>
      </c>
      <c r="M200" s="223"/>
      <c r="N200" s="224" t="s">
        <v>1</v>
      </c>
      <c r="O200" s="196" t="s">
        <v>41</v>
      </c>
      <c r="P200" s="197">
        <f>I200+J200</f>
        <v>0</v>
      </c>
      <c r="Q200" s="197">
        <f>ROUND(I200*H200,2)</f>
        <v>0</v>
      </c>
      <c r="R200" s="197">
        <f>ROUND(J200*H200,2)</f>
        <v>0</v>
      </c>
      <c r="S200" s="75"/>
      <c r="T200" s="198">
        <f>S200*H200</f>
        <v>0</v>
      </c>
      <c r="U200" s="198">
        <v>0</v>
      </c>
      <c r="V200" s="198">
        <f>U200*H200</f>
        <v>0</v>
      </c>
      <c r="W200" s="198">
        <v>0</v>
      </c>
      <c r="X200" s="199">
        <f>W200*H200</f>
        <v>0</v>
      </c>
      <c r="Y200" s="36"/>
      <c r="Z200" s="36"/>
      <c r="AA200" s="36"/>
      <c r="AB200" s="36"/>
      <c r="AC200" s="36"/>
      <c r="AD200" s="36"/>
      <c r="AE200" s="36"/>
      <c r="AR200" s="200" t="s">
        <v>248</v>
      </c>
      <c r="AT200" s="200" t="s">
        <v>230</v>
      </c>
      <c r="AU200" s="200" t="s">
        <v>88</v>
      </c>
      <c r="AY200" s="17" t="s">
        <v>148</v>
      </c>
      <c r="BE200" s="201">
        <f>IF(O200="základní",K200,0)</f>
        <v>0</v>
      </c>
      <c r="BF200" s="201">
        <f>IF(O200="snížená",K200,0)</f>
        <v>0</v>
      </c>
      <c r="BG200" s="201">
        <f>IF(O200="zákl. přenesená",K200,0)</f>
        <v>0</v>
      </c>
      <c r="BH200" s="201">
        <f>IF(O200="sníž. přenesená",K200,0)</f>
        <v>0</v>
      </c>
      <c r="BI200" s="201">
        <f>IF(O200="nulová",K200,0)</f>
        <v>0</v>
      </c>
      <c r="BJ200" s="17" t="s">
        <v>86</v>
      </c>
      <c r="BK200" s="201">
        <f>ROUND(P200*H200,2)</f>
        <v>0</v>
      </c>
      <c r="BL200" s="17" t="s">
        <v>248</v>
      </c>
      <c r="BM200" s="200" t="s">
        <v>336</v>
      </c>
    </row>
    <row r="201" s="2" customFormat="1">
      <c r="A201" s="36"/>
      <c r="B201" s="37"/>
      <c r="C201" s="36"/>
      <c r="D201" s="207" t="s">
        <v>299</v>
      </c>
      <c r="E201" s="36"/>
      <c r="F201" s="225" t="s">
        <v>337</v>
      </c>
      <c r="G201" s="36"/>
      <c r="H201" s="36"/>
      <c r="I201" s="152"/>
      <c r="J201" s="152"/>
      <c r="K201" s="36"/>
      <c r="L201" s="36"/>
      <c r="M201" s="37"/>
      <c r="N201" s="204"/>
      <c r="O201" s="205"/>
      <c r="P201" s="75"/>
      <c r="Q201" s="75"/>
      <c r="R201" s="75"/>
      <c r="S201" s="75"/>
      <c r="T201" s="75"/>
      <c r="U201" s="75"/>
      <c r="V201" s="75"/>
      <c r="W201" s="75"/>
      <c r="X201" s="76"/>
      <c r="Y201" s="36"/>
      <c r="Z201" s="36"/>
      <c r="AA201" s="36"/>
      <c r="AB201" s="36"/>
      <c r="AC201" s="36"/>
      <c r="AD201" s="36"/>
      <c r="AE201" s="36"/>
      <c r="AT201" s="17" t="s">
        <v>299</v>
      </c>
      <c r="AU201" s="17" t="s">
        <v>88</v>
      </c>
    </row>
    <row r="202" s="2" customFormat="1" ht="21.75" customHeight="1">
      <c r="A202" s="36"/>
      <c r="B202" s="151"/>
      <c r="C202" s="215" t="s">
        <v>338</v>
      </c>
      <c r="D202" s="215" t="s">
        <v>230</v>
      </c>
      <c r="E202" s="216" t="s">
        <v>339</v>
      </c>
      <c r="F202" s="217" t="s">
        <v>340</v>
      </c>
      <c r="G202" s="218" t="s">
        <v>185</v>
      </c>
      <c r="H202" s="219">
        <v>2</v>
      </c>
      <c r="I202" s="220"/>
      <c r="J202" s="221"/>
      <c r="K202" s="222">
        <f>ROUND(P202*H202,2)</f>
        <v>0</v>
      </c>
      <c r="L202" s="217" t="s">
        <v>1</v>
      </c>
      <c r="M202" s="223"/>
      <c r="N202" s="224" t="s">
        <v>1</v>
      </c>
      <c r="O202" s="196" t="s">
        <v>41</v>
      </c>
      <c r="P202" s="197">
        <f>I202+J202</f>
        <v>0</v>
      </c>
      <c r="Q202" s="197">
        <f>ROUND(I202*H202,2)</f>
        <v>0</v>
      </c>
      <c r="R202" s="197">
        <f>ROUND(J202*H202,2)</f>
        <v>0</v>
      </c>
      <c r="S202" s="75"/>
      <c r="T202" s="198">
        <f>S202*H202</f>
        <v>0</v>
      </c>
      <c r="U202" s="198">
        <v>0</v>
      </c>
      <c r="V202" s="198">
        <f>U202*H202</f>
        <v>0</v>
      </c>
      <c r="W202" s="198">
        <v>0</v>
      </c>
      <c r="X202" s="199">
        <f>W202*H202</f>
        <v>0</v>
      </c>
      <c r="Y202" s="36"/>
      <c r="Z202" s="36"/>
      <c r="AA202" s="36"/>
      <c r="AB202" s="36"/>
      <c r="AC202" s="36"/>
      <c r="AD202" s="36"/>
      <c r="AE202" s="36"/>
      <c r="AR202" s="200" t="s">
        <v>248</v>
      </c>
      <c r="AT202" s="200" t="s">
        <v>230</v>
      </c>
      <c r="AU202" s="200" t="s">
        <v>88</v>
      </c>
      <c r="AY202" s="17" t="s">
        <v>148</v>
      </c>
      <c r="BE202" s="201">
        <f>IF(O202="základní",K202,0)</f>
        <v>0</v>
      </c>
      <c r="BF202" s="201">
        <f>IF(O202="snížená",K202,0)</f>
        <v>0</v>
      </c>
      <c r="BG202" s="201">
        <f>IF(O202="zákl. přenesená",K202,0)</f>
        <v>0</v>
      </c>
      <c r="BH202" s="201">
        <f>IF(O202="sníž. přenesená",K202,0)</f>
        <v>0</v>
      </c>
      <c r="BI202" s="201">
        <f>IF(O202="nulová",K202,0)</f>
        <v>0</v>
      </c>
      <c r="BJ202" s="17" t="s">
        <v>86</v>
      </c>
      <c r="BK202" s="201">
        <f>ROUND(P202*H202,2)</f>
        <v>0</v>
      </c>
      <c r="BL202" s="17" t="s">
        <v>248</v>
      </c>
      <c r="BM202" s="200" t="s">
        <v>341</v>
      </c>
    </row>
    <row r="203" s="12" customFormat="1" ht="22.8" customHeight="1">
      <c r="A203" s="12"/>
      <c r="B203" s="174"/>
      <c r="C203" s="12"/>
      <c r="D203" s="175" t="s">
        <v>77</v>
      </c>
      <c r="E203" s="186" t="s">
        <v>342</v>
      </c>
      <c r="F203" s="186" t="s">
        <v>343</v>
      </c>
      <c r="G203" s="12"/>
      <c r="H203" s="12"/>
      <c r="I203" s="177"/>
      <c r="J203" s="177"/>
      <c r="K203" s="187">
        <f>BK203</f>
        <v>0</v>
      </c>
      <c r="L203" s="12"/>
      <c r="M203" s="174"/>
      <c r="N203" s="179"/>
      <c r="O203" s="180"/>
      <c r="P203" s="180"/>
      <c r="Q203" s="181">
        <f>SUM(Q204:Q301)</f>
        <v>0</v>
      </c>
      <c r="R203" s="181">
        <f>SUM(R204:R301)</f>
        <v>0</v>
      </c>
      <c r="S203" s="180"/>
      <c r="T203" s="182">
        <f>SUM(T204:T301)</f>
        <v>0</v>
      </c>
      <c r="U203" s="180"/>
      <c r="V203" s="182">
        <f>SUM(V204:V301)</f>
        <v>0</v>
      </c>
      <c r="W203" s="180"/>
      <c r="X203" s="183">
        <f>SUM(X204:X301)</f>
        <v>0</v>
      </c>
      <c r="Y203" s="12"/>
      <c r="Z203" s="12"/>
      <c r="AA203" s="12"/>
      <c r="AB203" s="12"/>
      <c r="AC203" s="12"/>
      <c r="AD203" s="12"/>
      <c r="AE203" s="12"/>
      <c r="AR203" s="175" t="s">
        <v>86</v>
      </c>
      <c r="AT203" s="184" t="s">
        <v>77</v>
      </c>
      <c r="AU203" s="184" t="s">
        <v>86</v>
      </c>
      <c r="AY203" s="175" t="s">
        <v>148</v>
      </c>
      <c r="BK203" s="185">
        <f>SUM(BK204:BK301)</f>
        <v>0</v>
      </c>
    </row>
    <row r="204" s="2" customFormat="1" ht="24.15" customHeight="1">
      <c r="A204" s="36"/>
      <c r="B204" s="151"/>
      <c r="C204" s="188" t="s">
        <v>344</v>
      </c>
      <c r="D204" s="188" t="s">
        <v>151</v>
      </c>
      <c r="E204" s="189" t="s">
        <v>345</v>
      </c>
      <c r="F204" s="190" t="s">
        <v>346</v>
      </c>
      <c r="G204" s="191" t="s">
        <v>185</v>
      </c>
      <c r="H204" s="192">
        <v>111</v>
      </c>
      <c r="I204" s="193"/>
      <c r="J204" s="193"/>
      <c r="K204" s="194">
        <f>ROUND(P204*H204,2)</f>
        <v>0</v>
      </c>
      <c r="L204" s="190" t="s">
        <v>1</v>
      </c>
      <c r="M204" s="37"/>
      <c r="N204" s="195" t="s">
        <v>1</v>
      </c>
      <c r="O204" s="196" t="s">
        <v>41</v>
      </c>
      <c r="P204" s="197">
        <f>I204+J204</f>
        <v>0</v>
      </c>
      <c r="Q204" s="197">
        <f>ROUND(I204*H204,2)</f>
        <v>0</v>
      </c>
      <c r="R204" s="197">
        <f>ROUND(J204*H204,2)</f>
        <v>0</v>
      </c>
      <c r="S204" s="75"/>
      <c r="T204" s="198">
        <f>S204*H204</f>
        <v>0</v>
      </c>
      <c r="U204" s="198">
        <v>0</v>
      </c>
      <c r="V204" s="198">
        <f>U204*H204</f>
        <v>0</v>
      </c>
      <c r="W204" s="198">
        <v>0</v>
      </c>
      <c r="X204" s="199">
        <f>W204*H204</f>
        <v>0</v>
      </c>
      <c r="Y204" s="36"/>
      <c r="Z204" s="36"/>
      <c r="AA204" s="36"/>
      <c r="AB204" s="36"/>
      <c r="AC204" s="36"/>
      <c r="AD204" s="36"/>
      <c r="AE204" s="36"/>
      <c r="AR204" s="200" t="s">
        <v>156</v>
      </c>
      <c r="AT204" s="200" t="s">
        <v>151</v>
      </c>
      <c r="AU204" s="200" t="s">
        <v>88</v>
      </c>
      <c r="AY204" s="17" t="s">
        <v>148</v>
      </c>
      <c r="BE204" s="201">
        <f>IF(O204="základní",K204,0)</f>
        <v>0</v>
      </c>
      <c r="BF204" s="201">
        <f>IF(O204="snížená",K204,0)</f>
        <v>0</v>
      </c>
      <c r="BG204" s="201">
        <f>IF(O204="zákl. přenesená",K204,0)</f>
        <v>0</v>
      </c>
      <c r="BH204" s="201">
        <f>IF(O204="sníž. přenesená",K204,0)</f>
        <v>0</v>
      </c>
      <c r="BI204" s="201">
        <f>IF(O204="nulová",K204,0)</f>
        <v>0</v>
      </c>
      <c r="BJ204" s="17" t="s">
        <v>86</v>
      </c>
      <c r="BK204" s="201">
        <f>ROUND(P204*H204,2)</f>
        <v>0</v>
      </c>
      <c r="BL204" s="17" t="s">
        <v>156</v>
      </c>
      <c r="BM204" s="200" t="s">
        <v>347</v>
      </c>
    </row>
    <row r="205" s="2" customFormat="1" ht="21.75" customHeight="1">
      <c r="A205" s="36"/>
      <c r="B205" s="151"/>
      <c r="C205" s="215" t="s">
        <v>348</v>
      </c>
      <c r="D205" s="215" t="s">
        <v>230</v>
      </c>
      <c r="E205" s="216" t="s">
        <v>349</v>
      </c>
      <c r="F205" s="217" t="s">
        <v>350</v>
      </c>
      <c r="G205" s="218" t="s">
        <v>185</v>
      </c>
      <c r="H205" s="219">
        <v>111</v>
      </c>
      <c r="I205" s="220"/>
      <c r="J205" s="221"/>
      <c r="K205" s="222">
        <f>ROUND(P205*H205,2)</f>
        <v>0</v>
      </c>
      <c r="L205" s="217" t="s">
        <v>1</v>
      </c>
      <c r="M205" s="223"/>
      <c r="N205" s="224" t="s">
        <v>1</v>
      </c>
      <c r="O205" s="196" t="s">
        <v>41</v>
      </c>
      <c r="P205" s="197">
        <f>I205+J205</f>
        <v>0</v>
      </c>
      <c r="Q205" s="197">
        <f>ROUND(I205*H205,2)</f>
        <v>0</v>
      </c>
      <c r="R205" s="197">
        <f>ROUND(J205*H205,2)</f>
        <v>0</v>
      </c>
      <c r="S205" s="75"/>
      <c r="T205" s="198">
        <f>S205*H205</f>
        <v>0</v>
      </c>
      <c r="U205" s="198">
        <v>0</v>
      </c>
      <c r="V205" s="198">
        <f>U205*H205</f>
        <v>0</v>
      </c>
      <c r="W205" s="198">
        <v>0</v>
      </c>
      <c r="X205" s="199">
        <f>W205*H205</f>
        <v>0</v>
      </c>
      <c r="Y205" s="36"/>
      <c r="Z205" s="36"/>
      <c r="AA205" s="36"/>
      <c r="AB205" s="36"/>
      <c r="AC205" s="36"/>
      <c r="AD205" s="36"/>
      <c r="AE205" s="36"/>
      <c r="AR205" s="200" t="s">
        <v>195</v>
      </c>
      <c r="AT205" s="200" t="s">
        <v>230</v>
      </c>
      <c r="AU205" s="200" t="s">
        <v>88</v>
      </c>
      <c r="AY205" s="17" t="s">
        <v>148</v>
      </c>
      <c r="BE205" s="201">
        <f>IF(O205="základní",K205,0)</f>
        <v>0</v>
      </c>
      <c r="BF205" s="201">
        <f>IF(O205="snížená",K205,0)</f>
        <v>0</v>
      </c>
      <c r="BG205" s="201">
        <f>IF(O205="zákl. přenesená",K205,0)</f>
        <v>0</v>
      </c>
      <c r="BH205" s="201">
        <f>IF(O205="sníž. přenesená",K205,0)</f>
        <v>0</v>
      </c>
      <c r="BI205" s="201">
        <f>IF(O205="nulová",K205,0)</f>
        <v>0</v>
      </c>
      <c r="BJ205" s="17" t="s">
        <v>86</v>
      </c>
      <c r="BK205" s="201">
        <f>ROUND(P205*H205,2)</f>
        <v>0</v>
      </c>
      <c r="BL205" s="17" t="s">
        <v>156</v>
      </c>
      <c r="BM205" s="200" t="s">
        <v>351</v>
      </c>
    </row>
    <row r="206" s="13" customFormat="1">
      <c r="A206" s="13"/>
      <c r="B206" s="206"/>
      <c r="C206" s="13"/>
      <c r="D206" s="207" t="s">
        <v>165</v>
      </c>
      <c r="E206" s="208" t="s">
        <v>1</v>
      </c>
      <c r="F206" s="209" t="s">
        <v>352</v>
      </c>
      <c r="G206" s="13"/>
      <c r="H206" s="210">
        <v>1</v>
      </c>
      <c r="I206" s="211"/>
      <c r="J206" s="211"/>
      <c r="K206" s="13"/>
      <c r="L206" s="13"/>
      <c r="M206" s="206"/>
      <c r="N206" s="212"/>
      <c r="O206" s="213"/>
      <c r="P206" s="213"/>
      <c r="Q206" s="213"/>
      <c r="R206" s="213"/>
      <c r="S206" s="213"/>
      <c r="T206" s="213"/>
      <c r="U206" s="213"/>
      <c r="V206" s="213"/>
      <c r="W206" s="213"/>
      <c r="X206" s="214"/>
      <c r="Y206" s="13"/>
      <c r="Z206" s="13"/>
      <c r="AA206" s="13"/>
      <c r="AB206" s="13"/>
      <c r="AC206" s="13"/>
      <c r="AD206" s="13"/>
      <c r="AE206" s="13"/>
      <c r="AT206" s="208" t="s">
        <v>165</v>
      </c>
      <c r="AU206" s="208" t="s">
        <v>88</v>
      </c>
      <c r="AV206" s="13" t="s">
        <v>88</v>
      </c>
      <c r="AW206" s="13" t="s">
        <v>4</v>
      </c>
      <c r="AX206" s="13" t="s">
        <v>78</v>
      </c>
      <c r="AY206" s="208" t="s">
        <v>148</v>
      </c>
    </row>
    <row r="207" s="13" customFormat="1">
      <c r="A207" s="13"/>
      <c r="B207" s="206"/>
      <c r="C207" s="13"/>
      <c r="D207" s="207" t="s">
        <v>165</v>
      </c>
      <c r="E207" s="208" t="s">
        <v>1</v>
      </c>
      <c r="F207" s="209" t="s">
        <v>353</v>
      </c>
      <c r="G207" s="13"/>
      <c r="H207" s="210">
        <v>110</v>
      </c>
      <c r="I207" s="211"/>
      <c r="J207" s="211"/>
      <c r="K207" s="13"/>
      <c r="L207" s="13"/>
      <c r="M207" s="206"/>
      <c r="N207" s="212"/>
      <c r="O207" s="213"/>
      <c r="P207" s="213"/>
      <c r="Q207" s="213"/>
      <c r="R207" s="213"/>
      <c r="S207" s="213"/>
      <c r="T207" s="213"/>
      <c r="U207" s="213"/>
      <c r="V207" s="213"/>
      <c r="W207" s="213"/>
      <c r="X207" s="214"/>
      <c r="Y207" s="13"/>
      <c r="Z207" s="13"/>
      <c r="AA207" s="13"/>
      <c r="AB207" s="13"/>
      <c r="AC207" s="13"/>
      <c r="AD207" s="13"/>
      <c r="AE207" s="13"/>
      <c r="AT207" s="208" t="s">
        <v>165</v>
      </c>
      <c r="AU207" s="208" t="s">
        <v>88</v>
      </c>
      <c r="AV207" s="13" t="s">
        <v>88</v>
      </c>
      <c r="AW207" s="13" t="s">
        <v>4</v>
      </c>
      <c r="AX207" s="13" t="s">
        <v>78</v>
      </c>
      <c r="AY207" s="208" t="s">
        <v>148</v>
      </c>
    </row>
    <row r="208" s="14" customFormat="1">
      <c r="A208" s="14"/>
      <c r="B208" s="226"/>
      <c r="C208" s="14"/>
      <c r="D208" s="207" t="s">
        <v>165</v>
      </c>
      <c r="E208" s="227" t="s">
        <v>1</v>
      </c>
      <c r="F208" s="228" t="s">
        <v>354</v>
      </c>
      <c r="G208" s="14"/>
      <c r="H208" s="229">
        <v>111</v>
      </c>
      <c r="I208" s="230"/>
      <c r="J208" s="230"/>
      <c r="K208" s="14"/>
      <c r="L208" s="14"/>
      <c r="M208" s="226"/>
      <c r="N208" s="231"/>
      <c r="O208" s="232"/>
      <c r="P208" s="232"/>
      <c r="Q208" s="232"/>
      <c r="R208" s="232"/>
      <c r="S208" s="232"/>
      <c r="T208" s="232"/>
      <c r="U208" s="232"/>
      <c r="V208" s="232"/>
      <c r="W208" s="232"/>
      <c r="X208" s="233"/>
      <c r="Y208" s="14"/>
      <c r="Z208" s="14"/>
      <c r="AA208" s="14"/>
      <c r="AB208" s="14"/>
      <c r="AC208" s="14"/>
      <c r="AD208" s="14"/>
      <c r="AE208" s="14"/>
      <c r="AT208" s="227" t="s">
        <v>165</v>
      </c>
      <c r="AU208" s="227" t="s">
        <v>88</v>
      </c>
      <c r="AV208" s="14" t="s">
        <v>156</v>
      </c>
      <c r="AW208" s="14" t="s">
        <v>4</v>
      </c>
      <c r="AX208" s="14" t="s">
        <v>86</v>
      </c>
      <c r="AY208" s="227" t="s">
        <v>148</v>
      </c>
    </row>
    <row r="209" s="2" customFormat="1" ht="16.5" customHeight="1">
      <c r="A209" s="36"/>
      <c r="B209" s="151"/>
      <c r="C209" s="188" t="s">
        <v>355</v>
      </c>
      <c r="D209" s="188" t="s">
        <v>151</v>
      </c>
      <c r="E209" s="189" t="s">
        <v>356</v>
      </c>
      <c r="F209" s="190" t="s">
        <v>357</v>
      </c>
      <c r="G209" s="191" t="s">
        <v>185</v>
      </c>
      <c r="H209" s="192">
        <v>22</v>
      </c>
      <c r="I209" s="193"/>
      <c r="J209" s="193"/>
      <c r="K209" s="194">
        <f>ROUND(P209*H209,2)</f>
        <v>0</v>
      </c>
      <c r="L209" s="190" t="s">
        <v>1</v>
      </c>
      <c r="M209" s="37"/>
      <c r="N209" s="195" t="s">
        <v>1</v>
      </c>
      <c r="O209" s="196" t="s">
        <v>41</v>
      </c>
      <c r="P209" s="197">
        <f>I209+J209</f>
        <v>0</v>
      </c>
      <c r="Q209" s="197">
        <f>ROUND(I209*H209,2)</f>
        <v>0</v>
      </c>
      <c r="R209" s="197">
        <f>ROUND(J209*H209,2)</f>
        <v>0</v>
      </c>
      <c r="S209" s="75"/>
      <c r="T209" s="198">
        <f>S209*H209</f>
        <v>0</v>
      </c>
      <c r="U209" s="198">
        <v>0</v>
      </c>
      <c r="V209" s="198">
        <f>U209*H209</f>
        <v>0</v>
      </c>
      <c r="W209" s="198">
        <v>0</v>
      </c>
      <c r="X209" s="199">
        <f>W209*H209</f>
        <v>0</v>
      </c>
      <c r="Y209" s="36"/>
      <c r="Z209" s="36"/>
      <c r="AA209" s="36"/>
      <c r="AB209" s="36"/>
      <c r="AC209" s="36"/>
      <c r="AD209" s="36"/>
      <c r="AE209" s="36"/>
      <c r="AR209" s="200" t="s">
        <v>156</v>
      </c>
      <c r="AT209" s="200" t="s">
        <v>151</v>
      </c>
      <c r="AU209" s="200" t="s">
        <v>88</v>
      </c>
      <c r="AY209" s="17" t="s">
        <v>148</v>
      </c>
      <c r="BE209" s="201">
        <f>IF(O209="základní",K209,0)</f>
        <v>0</v>
      </c>
      <c r="BF209" s="201">
        <f>IF(O209="snížená",K209,0)</f>
        <v>0</v>
      </c>
      <c r="BG209" s="201">
        <f>IF(O209="zákl. přenesená",K209,0)</f>
        <v>0</v>
      </c>
      <c r="BH209" s="201">
        <f>IF(O209="sníž. přenesená",K209,0)</f>
        <v>0</v>
      </c>
      <c r="BI209" s="201">
        <f>IF(O209="nulová",K209,0)</f>
        <v>0</v>
      </c>
      <c r="BJ209" s="17" t="s">
        <v>86</v>
      </c>
      <c r="BK209" s="201">
        <f>ROUND(P209*H209,2)</f>
        <v>0</v>
      </c>
      <c r="BL209" s="17" t="s">
        <v>156</v>
      </c>
      <c r="BM209" s="200" t="s">
        <v>358</v>
      </c>
    </row>
    <row r="210" s="2" customFormat="1" ht="16.5" customHeight="1">
      <c r="A210" s="36"/>
      <c r="B210" s="151"/>
      <c r="C210" s="215" t="s">
        <v>359</v>
      </c>
      <c r="D210" s="215" t="s">
        <v>230</v>
      </c>
      <c r="E210" s="216" t="s">
        <v>360</v>
      </c>
      <c r="F210" s="217" t="s">
        <v>361</v>
      </c>
      <c r="G210" s="218" t="s">
        <v>185</v>
      </c>
      <c r="H210" s="219">
        <v>22</v>
      </c>
      <c r="I210" s="220"/>
      <c r="J210" s="221"/>
      <c r="K210" s="222">
        <f>ROUND(P210*H210,2)</f>
        <v>0</v>
      </c>
      <c r="L210" s="217" t="s">
        <v>1</v>
      </c>
      <c r="M210" s="223"/>
      <c r="N210" s="224" t="s">
        <v>1</v>
      </c>
      <c r="O210" s="196" t="s">
        <v>41</v>
      </c>
      <c r="P210" s="197">
        <f>I210+J210</f>
        <v>0</v>
      </c>
      <c r="Q210" s="197">
        <f>ROUND(I210*H210,2)</f>
        <v>0</v>
      </c>
      <c r="R210" s="197">
        <f>ROUND(J210*H210,2)</f>
        <v>0</v>
      </c>
      <c r="S210" s="75"/>
      <c r="T210" s="198">
        <f>S210*H210</f>
        <v>0</v>
      </c>
      <c r="U210" s="198">
        <v>0</v>
      </c>
      <c r="V210" s="198">
        <f>U210*H210</f>
        <v>0</v>
      </c>
      <c r="W210" s="198">
        <v>0</v>
      </c>
      <c r="X210" s="199">
        <f>W210*H210</f>
        <v>0</v>
      </c>
      <c r="Y210" s="36"/>
      <c r="Z210" s="36"/>
      <c r="AA210" s="36"/>
      <c r="AB210" s="36"/>
      <c r="AC210" s="36"/>
      <c r="AD210" s="36"/>
      <c r="AE210" s="36"/>
      <c r="AR210" s="200" t="s">
        <v>195</v>
      </c>
      <c r="AT210" s="200" t="s">
        <v>230</v>
      </c>
      <c r="AU210" s="200" t="s">
        <v>88</v>
      </c>
      <c r="AY210" s="17" t="s">
        <v>148</v>
      </c>
      <c r="BE210" s="201">
        <f>IF(O210="základní",K210,0)</f>
        <v>0</v>
      </c>
      <c r="BF210" s="201">
        <f>IF(O210="snížená",K210,0)</f>
        <v>0</v>
      </c>
      <c r="BG210" s="201">
        <f>IF(O210="zákl. přenesená",K210,0)</f>
        <v>0</v>
      </c>
      <c r="BH210" s="201">
        <f>IF(O210="sníž. přenesená",K210,0)</f>
        <v>0</v>
      </c>
      <c r="BI210" s="201">
        <f>IF(O210="nulová",K210,0)</f>
        <v>0</v>
      </c>
      <c r="BJ210" s="17" t="s">
        <v>86</v>
      </c>
      <c r="BK210" s="201">
        <f>ROUND(P210*H210,2)</f>
        <v>0</v>
      </c>
      <c r="BL210" s="17" t="s">
        <v>156</v>
      </c>
      <c r="BM210" s="200" t="s">
        <v>362</v>
      </c>
    </row>
    <row r="211" s="13" customFormat="1">
      <c r="A211" s="13"/>
      <c r="B211" s="206"/>
      <c r="C211" s="13"/>
      <c r="D211" s="207" t="s">
        <v>165</v>
      </c>
      <c r="E211" s="208" t="s">
        <v>1</v>
      </c>
      <c r="F211" s="209" t="s">
        <v>363</v>
      </c>
      <c r="G211" s="13"/>
      <c r="H211" s="210">
        <v>12</v>
      </c>
      <c r="I211" s="211"/>
      <c r="J211" s="211"/>
      <c r="K211" s="13"/>
      <c r="L211" s="13"/>
      <c r="M211" s="206"/>
      <c r="N211" s="212"/>
      <c r="O211" s="213"/>
      <c r="P211" s="213"/>
      <c r="Q211" s="213"/>
      <c r="R211" s="213"/>
      <c r="S211" s="213"/>
      <c r="T211" s="213"/>
      <c r="U211" s="213"/>
      <c r="V211" s="213"/>
      <c r="W211" s="213"/>
      <c r="X211" s="214"/>
      <c r="Y211" s="13"/>
      <c r="Z211" s="13"/>
      <c r="AA211" s="13"/>
      <c r="AB211" s="13"/>
      <c r="AC211" s="13"/>
      <c r="AD211" s="13"/>
      <c r="AE211" s="13"/>
      <c r="AT211" s="208" t="s">
        <v>165</v>
      </c>
      <c r="AU211" s="208" t="s">
        <v>88</v>
      </c>
      <c r="AV211" s="13" t="s">
        <v>88</v>
      </c>
      <c r="AW211" s="13" t="s">
        <v>4</v>
      </c>
      <c r="AX211" s="13" t="s">
        <v>78</v>
      </c>
      <c r="AY211" s="208" t="s">
        <v>148</v>
      </c>
    </row>
    <row r="212" s="13" customFormat="1">
      <c r="A212" s="13"/>
      <c r="B212" s="206"/>
      <c r="C212" s="13"/>
      <c r="D212" s="207" t="s">
        <v>165</v>
      </c>
      <c r="E212" s="208" t="s">
        <v>1</v>
      </c>
      <c r="F212" s="209" t="s">
        <v>364</v>
      </c>
      <c r="G212" s="13"/>
      <c r="H212" s="210">
        <v>10</v>
      </c>
      <c r="I212" s="211"/>
      <c r="J212" s="211"/>
      <c r="K212" s="13"/>
      <c r="L212" s="13"/>
      <c r="M212" s="206"/>
      <c r="N212" s="212"/>
      <c r="O212" s="213"/>
      <c r="P212" s="213"/>
      <c r="Q212" s="213"/>
      <c r="R212" s="213"/>
      <c r="S212" s="213"/>
      <c r="T212" s="213"/>
      <c r="U212" s="213"/>
      <c r="V212" s="213"/>
      <c r="W212" s="213"/>
      <c r="X212" s="214"/>
      <c r="Y212" s="13"/>
      <c r="Z212" s="13"/>
      <c r="AA212" s="13"/>
      <c r="AB212" s="13"/>
      <c r="AC212" s="13"/>
      <c r="AD212" s="13"/>
      <c r="AE212" s="13"/>
      <c r="AT212" s="208" t="s">
        <v>165</v>
      </c>
      <c r="AU212" s="208" t="s">
        <v>88</v>
      </c>
      <c r="AV212" s="13" t="s">
        <v>88</v>
      </c>
      <c r="AW212" s="13" t="s">
        <v>4</v>
      </c>
      <c r="AX212" s="13" t="s">
        <v>78</v>
      </c>
      <c r="AY212" s="208" t="s">
        <v>148</v>
      </c>
    </row>
    <row r="213" s="14" customFormat="1">
      <c r="A213" s="14"/>
      <c r="B213" s="226"/>
      <c r="C213" s="14"/>
      <c r="D213" s="207" t="s">
        <v>165</v>
      </c>
      <c r="E213" s="227" t="s">
        <v>1</v>
      </c>
      <c r="F213" s="228" t="s">
        <v>354</v>
      </c>
      <c r="G213" s="14"/>
      <c r="H213" s="229">
        <v>22</v>
      </c>
      <c r="I213" s="230"/>
      <c r="J213" s="230"/>
      <c r="K213" s="14"/>
      <c r="L213" s="14"/>
      <c r="M213" s="226"/>
      <c r="N213" s="231"/>
      <c r="O213" s="232"/>
      <c r="P213" s="232"/>
      <c r="Q213" s="232"/>
      <c r="R213" s="232"/>
      <c r="S213" s="232"/>
      <c r="T213" s="232"/>
      <c r="U213" s="232"/>
      <c r="V213" s="232"/>
      <c r="W213" s="232"/>
      <c r="X213" s="233"/>
      <c r="Y213" s="14"/>
      <c r="Z213" s="14"/>
      <c r="AA213" s="14"/>
      <c r="AB213" s="14"/>
      <c r="AC213" s="14"/>
      <c r="AD213" s="14"/>
      <c r="AE213" s="14"/>
      <c r="AT213" s="227" t="s">
        <v>165</v>
      </c>
      <c r="AU213" s="227" t="s">
        <v>88</v>
      </c>
      <c r="AV213" s="14" t="s">
        <v>156</v>
      </c>
      <c r="AW213" s="14" t="s">
        <v>4</v>
      </c>
      <c r="AX213" s="14" t="s">
        <v>86</v>
      </c>
      <c r="AY213" s="227" t="s">
        <v>148</v>
      </c>
    </row>
    <row r="214" s="2" customFormat="1" ht="16.5" customHeight="1">
      <c r="A214" s="36"/>
      <c r="B214" s="151"/>
      <c r="C214" s="188" t="s">
        <v>365</v>
      </c>
      <c r="D214" s="188" t="s">
        <v>151</v>
      </c>
      <c r="E214" s="189" t="s">
        <v>366</v>
      </c>
      <c r="F214" s="190" t="s">
        <v>367</v>
      </c>
      <c r="G214" s="191" t="s">
        <v>185</v>
      </c>
      <c r="H214" s="192">
        <v>4</v>
      </c>
      <c r="I214" s="193"/>
      <c r="J214" s="193"/>
      <c r="K214" s="194">
        <f>ROUND(P214*H214,2)</f>
        <v>0</v>
      </c>
      <c r="L214" s="190" t="s">
        <v>1</v>
      </c>
      <c r="M214" s="37"/>
      <c r="N214" s="195" t="s">
        <v>1</v>
      </c>
      <c r="O214" s="196" t="s">
        <v>41</v>
      </c>
      <c r="P214" s="197">
        <f>I214+J214</f>
        <v>0</v>
      </c>
      <c r="Q214" s="197">
        <f>ROUND(I214*H214,2)</f>
        <v>0</v>
      </c>
      <c r="R214" s="197">
        <f>ROUND(J214*H214,2)</f>
        <v>0</v>
      </c>
      <c r="S214" s="75"/>
      <c r="T214" s="198">
        <f>S214*H214</f>
        <v>0</v>
      </c>
      <c r="U214" s="198">
        <v>0</v>
      </c>
      <c r="V214" s="198">
        <f>U214*H214</f>
        <v>0</v>
      </c>
      <c r="W214" s="198">
        <v>0</v>
      </c>
      <c r="X214" s="199">
        <f>W214*H214</f>
        <v>0</v>
      </c>
      <c r="Y214" s="36"/>
      <c r="Z214" s="36"/>
      <c r="AA214" s="36"/>
      <c r="AB214" s="36"/>
      <c r="AC214" s="36"/>
      <c r="AD214" s="36"/>
      <c r="AE214" s="36"/>
      <c r="AR214" s="200" t="s">
        <v>156</v>
      </c>
      <c r="AT214" s="200" t="s">
        <v>151</v>
      </c>
      <c r="AU214" s="200" t="s">
        <v>88</v>
      </c>
      <c r="AY214" s="17" t="s">
        <v>148</v>
      </c>
      <c r="BE214" s="201">
        <f>IF(O214="základní",K214,0)</f>
        <v>0</v>
      </c>
      <c r="BF214" s="201">
        <f>IF(O214="snížená",K214,0)</f>
        <v>0</v>
      </c>
      <c r="BG214" s="201">
        <f>IF(O214="zákl. přenesená",K214,0)</f>
        <v>0</v>
      </c>
      <c r="BH214" s="201">
        <f>IF(O214="sníž. přenesená",K214,0)</f>
        <v>0</v>
      </c>
      <c r="BI214" s="201">
        <f>IF(O214="nulová",K214,0)</f>
        <v>0</v>
      </c>
      <c r="BJ214" s="17" t="s">
        <v>86</v>
      </c>
      <c r="BK214" s="201">
        <f>ROUND(P214*H214,2)</f>
        <v>0</v>
      </c>
      <c r="BL214" s="17" t="s">
        <v>156</v>
      </c>
      <c r="BM214" s="200" t="s">
        <v>368</v>
      </c>
    </row>
    <row r="215" s="2" customFormat="1" ht="16.5" customHeight="1">
      <c r="A215" s="36"/>
      <c r="B215" s="151"/>
      <c r="C215" s="215" t="s">
        <v>369</v>
      </c>
      <c r="D215" s="215" t="s">
        <v>230</v>
      </c>
      <c r="E215" s="216" t="s">
        <v>370</v>
      </c>
      <c r="F215" s="217" t="s">
        <v>371</v>
      </c>
      <c r="G215" s="218" t="s">
        <v>185</v>
      </c>
      <c r="H215" s="219">
        <v>4</v>
      </c>
      <c r="I215" s="220"/>
      <c r="J215" s="221"/>
      <c r="K215" s="222">
        <f>ROUND(P215*H215,2)</f>
        <v>0</v>
      </c>
      <c r="L215" s="217" t="s">
        <v>1</v>
      </c>
      <c r="M215" s="223"/>
      <c r="N215" s="224" t="s">
        <v>1</v>
      </c>
      <c r="O215" s="196" t="s">
        <v>41</v>
      </c>
      <c r="P215" s="197">
        <f>I215+J215</f>
        <v>0</v>
      </c>
      <c r="Q215" s="197">
        <f>ROUND(I215*H215,2)</f>
        <v>0</v>
      </c>
      <c r="R215" s="197">
        <f>ROUND(J215*H215,2)</f>
        <v>0</v>
      </c>
      <c r="S215" s="75"/>
      <c r="T215" s="198">
        <f>S215*H215</f>
        <v>0</v>
      </c>
      <c r="U215" s="198">
        <v>0</v>
      </c>
      <c r="V215" s="198">
        <f>U215*H215</f>
        <v>0</v>
      </c>
      <c r="W215" s="198">
        <v>0</v>
      </c>
      <c r="X215" s="199">
        <f>W215*H215</f>
        <v>0</v>
      </c>
      <c r="Y215" s="36"/>
      <c r="Z215" s="36"/>
      <c r="AA215" s="36"/>
      <c r="AB215" s="36"/>
      <c r="AC215" s="36"/>
      <c r="AD215" s="36"/>
      <c r="AE215" s="36"/>
      <c r="AR215" s="200" t="s">
        <v>195</v>
      </c>
      <c r="AT215" s="200" t="s">
        <v>230</v>
      </c>
      <c r="AU215" s="200" t="s">
        <v>88</v>
      </c>
      <c r="AY215" s="17" t="s">
        <v>148</v>
      </c>
      <c r="BE215" s="201">
        <f>IF(O215="základní",K215,0)</f>
        <v>0</v>
      </c>
      <c r="BF215" s="201">
        <f>IF(O215="snížená",K215,0)</f>
        <v>0</v>
      </c>
      <c r="BG215" s="201">
        <f>IF(O215="zákl. přenesená",K215,0)</f>
        <v>0</v>
      </c>
      <c r="BH215" s="201">
        <f>IF(O215="sníž. přenesená",K215,0)</f>
        <v>0</v>
      </c>
      <c r="BI215" s="201">
        <f>IF(O215="nulová",K215,0)</f>
        <v>0</v>
      </c>
      <c r="BJ215" s="17" t="s">
        <v>86</v>
      </c>
      <c r="BK215" s="201">
        <f>ROUND(P215*H215,2)</f>
        <v>0</v>
      </c>
      <c r="BL215" s="17" t="s">
        <v>156</v>
      </c>
      <c r="BM215" s="200" t="s">
        <v>372</v>
      </c>
    </row>
    <row r="216" s="2" customFormat="1" ht="16.5" customHeight="1">
      <c r="A216" s="36"/>
      <c r="B216" s="151"/>
      <c r="C216" s="188" t="s">
        <v>373</v>
      </c>
      <c r="D216" s="188" t="s">
        <v>151</v>
      </c>
      <c r="E216" s="189" t="s">
        <v>374</v>
      </c>
      <c r="F216" s="190" t="s">
        <v>375</v>
      </c>
      <c r="G216" s="191" t="s">
        <v>185</v>
      </c>
      <c r="H216" s="192">
        <v>4</v>
      </c>
      <c r="I216" s="193"/>
      <c r="J216" s="193"/>
      <c r="K216" s="194">
        <f>ROUND(P216*H216,2)</f>
        <v>0</v>
      </c>
      <c r="L216" s="190" t="s">
        <v>1</v>
      </c>
      <c r="M216" s="37"/>
      <c r="N216" s="195" t="s">
        <v>1</v>
      </c>
      <c r="O216" s="196" t="s">
        <v>41</v>
      </c>
      <c r="P216" s="197">
        <f>I216+J216</f>
        <v>0</v>
      </c>
      <c r="Q216" s="197">
        <f>ROUND(I216*H216,2)</f>
        <v>0</v>
      </c>
      <c r="R216" s="197">
        <f>ROUND(J216*H216,2)</f>
        <v>0</v>
      </c>
      <c r="S216" s="75"/>
      <c r="T216" s="198">
        <f>S216*H216</f>
        <v>0</v>
      </c>
      <c r="U216" s="198">
        <v>0</v>
      </c>
      <c r="V216" s="198">
        <f>U216*H216</f>
        <v>0</v>
      </c>
      <c r="W216" s="198">
        <v>0</v>
      </c>
      <c r="X216" s="199">
        <f>W216*H216</f>
        <v>0</v>
      </c>
      <c r="Y216" s="36"/>
      <c r="Z216" s="36"/>
      <c r="AA216" s="36"/>
      <c r="AB216" s="36"/>
      <c r="AC216" s="36"/>
      <c r="AD216" s="36"/>
      <c r="AE216" s="36"/>
      <c r="AR216" s="200" t="s">
        <v>172</v>
      </c>
      <c r="AT216" s="200" t="s">
        <v>151</v>
      </c>
      <c r="AU216" s="200" t="s">
        <v>88</v>
      </c>
      <c r="AY216" s="17" t="s">
        <v>148</v>
      </c>
      <c r="BE216" s="201">
        <f>IF(O216="základní",K216,0)</f>
        <v>0</v>
      </c>
      <c r="BF216" s="201">
        <f>IF(O216="snížená",K216,0)</f>
        <v>0</v>
      </c>
      <c r="BG216" s="201">
        <f>IF(O216="zákl. přenesená",K216,0)</f>
        <v>0</v>
      </c>
      <c r="BH216" s="201">
        <f>IF(O216="sníž. přenesená",K216,0)</f>
        <v>0</v>
      </c>
      <c r="BI216" s="201">
        <f>IF(O216="nulová",K216,0)</f>
        <v>0</v>
      </c>
      <c r="BJ216" s="17" t="s">
        <v>86</v>
      </c>
      <c r="BK216" s="201">
        <f>ROUND(P216*H216,2)</f>
        <v>0</v>
      </c>
      <c r="BL216" s="17" t="s">
        <v>172</v>
      </c>
      <c r="BM216" s="200" t="s">
        <v>376</v>
      </c>
    </row>
    <row r="217" s="2" customFormat="1" ht="16.5" customHeight="1">
      <c r="A217" s="36"/>
      <c r="B217" s="151"/>
      <c r="C217" s="215" t="s">
        <v>377</v>
      </c>
      <c r="D217" s="215" t="s">
        <v>230</v>
      </c>
      <c r="E217" s="216" t="s">
        <v>378</v>
      </c>
      <c r="F217" s="217" t="s">
        <v>379</v>
      </c>
      <c r="G217" s="218" t="s">
        <v>185</v>
      </c>
      <c r="H217" s="219">
        <v>4</v>
      </c>
      <c r="I217" s="220"/>
      <c r="J217" s="221"/>
      <c r="K217" s="222">
        <f>ROUND(P217*H217,2)</f>
        <v>0</v>
      </c>
      <c r="L217" s="217" t="s">
        <v>1</v>
      </c>
      <c r="M217" s="223"/>
      <c r="N217" s="224" t="s">
        <v>1</v>
      </c>
      <c r="O217" s="196" t="s">
        <v>41</v>
      </c>
      <c r="P217" s="197">
        <f>I217+J217</f>
        <v>0</v>
      </c>
      <c r="Q217" s="197">
        <f>ROUND(I217*H217,2)</f>
        <v>0</v>
      </c>
      <c r="R217" s="197">
        <f>ROUND(J217*H217,2)</f>
        <v>0</v>
      </c>
      <c r="S217" s="75"/>
      <c r="T217" s="198">
        <f>S217*H217</f>
        <v>0</v>
      </c>
      <c r="U217" s="198">
        <v>0</v>
      </c>
      <c r="V217" s="198">
        <f>U217*H217</f>
        <v>0</v>
      </c>
      <c r="W217" s="198">
        <v>0</v>
      </c>
      <c r="X217" s="199">
        <f>W217*H217</f>
        <v>0</v>
      </c>
      <c r="Y217" s="36"/>
      <c r="Z217" s="36"/>
      <c r="AA217" s="36"/>
      <c r="AB217" s="36"/>
      <c r="AC217" s="36"/>
      <c r="AD217" s="36"/>
      <c r="AE217" s="36"/>
      <c r="AR217" s="200" t="s">
        <v>380</v>
      </c>
      <c r="AT217" s="200" t="s">
        <v>230</v>
      </c>
      <c r="AU217" s="200" t="s">
        <v>88</v>
      </c>
      <c r="AY217" s="17" t="s">
        <v>148</v>
      </c>
      <c r="BE217" s="201">
        <f>IF(O217="základní",K217,0)</f>
        <v>0</v>
      </c>
      <c r="BF217" s="201">
        <f>IF(O217="snížená",K217,0)</f>
        <v>0</v>
      </c>
      <c r="BG217" s="201">
        <f>IF(O217="zákl. přenesená",K217,0)</f>
        <v>0</v>
      </c>
      <c r="BH217" s="201">
        <f>IF(O217="sníž. přenesená",K217,0)</f>
        <v>0</v>
      </c>
      <c r="BI217" s="201">
        <f>IF(O217="nulová",K217,0)</f>
        <v>0</v>
      </c>
      <c r="BJ217" s="17" t="s">
        <v>86</v>
      </c>
      <c r="BK217" s="201">
        <f>ROUND(P217*H217,2)</f>
        <v>0</v>
      </c>
      <c r="BL217" s="17" t="s">
        <v>172</v>
      </c>
      <c r="BM217" s="200" t="s">
        <v>381</v>
      </c>
    </row>
    <row r="218" s="2" customFormat="1" ht="16.5" customHeight="1">
      <c r="A218" s="36"/>
      <c r="B218" s="151"/>
      <c r="C218" s="188" t="s">
        <v>382</v>
      </c>
      <c r="D218" s="188" t="s">
        <v>151</v>
      </c>
      <c r="E218" s="189" t="s">
        <v>383</v>
      </c>
      <c r="F218" s="190" t="s">
        <v>384</v>
      </c>
      <c r="G218" s="191" t="s">
        <v>185</v>
      </c>
      <c r="H218" s="192">
        <v>8</v>
      </c>
      <c r="I218" s="193"/>
      <c r="J218" s="193"/>
      <c r="K218" s="194">
        <f>ROUND(P218*H218,2)</f>
        <v>0</v>
      </c>
      <c r="L218" s="190" t="s">
        <v>1</v>
      </c>
      <c r="M218" s="37"/>
      <c r="N218" s="195" t="s">
        <v>1</v>
      </c>
      <c r="O218" s="196" t="s">
        <v>41</v>
      </c>
      <c r="P218" s="197">
        <f>I218+J218</f>
        <v>0</v>
      </c>
      <c r="Q218" s="197">
        <f>ROUND(I218*H218,2)</f>
        <v>0</v>
      </c>
      <c r="R218" s="197">
        <f>ROUND(J218*H218,2)</f>
        <v>0</v>
      </c>
      <c r="S218" s="75"/>
      <c r="T218" s="198">
        <f>S218*H218</f>
        <v>0</v>
      </c>
      <c r="U218" s="198">
        <v>0</v>
      </c>
      <c r="V218" s="198">
        <f>U218*H218</f>
        <v>0</v>
      </c>
      <c r="W218" s="198">
        <v>0</v>
      </c>
      <c r="X218" s="199">
        <f>W218*H218</f>
        <v>0</v>
      </c>
      <c r="Y218" s="36"/>
      <c r="Z218" s="36"/>
      <c r="AA218" s="36"/>
      <c r="AB218" s="36"/>
      <c r="AC218" s="36"/>
      <c r="AD218" s="36"/>
      <c r="AE218" s="36"/>
      <c r="AR218" s="200" t="s">
        <v>156</v>
      </c>
      <c r="AT218" s="200" t="s">
        <v>151</v>
      </c>
      <c r="AU218" s="200" t="s">
        <v>88</v>
      </c>
      <c r="AY218" s="17" t="s">
        <v>148</v>
      </c>
      <c r="BE218" s="201">
        <f>IF(O218="základní",K218,0)</f>
        <v>0</v>
      </c>
      <c r="BF218" s="201">
        <f>IF(O218="snížená",K218,0)</f>
        <v>0</v>
      </c>
      <c r="BG218" s="201">
        <f>IF(O218="zákl. přenesená",K218,0)</f>
        <v>0</v>
      </c>
      <c r="BH218" s="201">
        <f>IF(O218="sníž. přenesená",K218,0)</f>
        <v>0</v>
      </c>
      <c r="BI218" s="201">
        <f>IF(O218="nulová",K218,0)</f>
        <v>0</v>
      </c>
      <c r="BJ218" s="17" t="s">
        <v>86</v>
      </c>
      <c r="BK218" s="201">
        <f>ROUND(P218*H218,2)</f>
        <v>0</v>
      </c>
      <c r="BL218" s="17" t="s">
        <v>156</v>
      </c>
      <c r="BM218" s="200" t="s">
        <v>385</v>
      </c>
    </row>
    <row r="219" s="2" customFormat="1" ht="16.5" customHeight="1">
      <c r="A219" s="36"/>
      <c r="B219" s="151"/>
      <c r="C219" s="215" t="s">
        <v>386</v>
      </c>
      <c r="D219" s="215" t="s">
        <v>230</v>
      </c>
      <c r="E219" s="216" t="s">
        <v>387</v>
      </c>
      <c r="F219" s="217" t="s">
        <v>388</v>
      </c>
      <c r="G219" s="218" t="s">
        <v>185</v>
      </c>
      <c r="H219" s="219">
        <v>8</v>
      </c>
      <c r="I219" s="220"/>
      <c r="J219" s="221"/>
      <c r="K219" s="222">
        <f>ROUND(P219*H219,2)</f>
        <v>0</v>
      </c>
      <c r="L219" s="217" t="s">
        <v>1</v>
      </c>
      <c r="M219" s="223"/>
      <c r="N219" s="224" t="s">
        <v>1</v>
      </c>
      <c r="O219" s="196" t="s">
        <v>41</v>
      </c>
      <c r="P219" s="197">
        <f>I219+J219</f>
        <v>0</v>
      </c>
      <c r="Q219" s="197">
        <f>ROUND(I219*H219,2)</f>
        <v>0</v>
      </c>
      <c r="R219" s="197">
        <f>ROUND(J219*H219,2)</f>
        <v>0</v>
      </c>
      <c r="S219" s="75"/>
      <c r="T219" s="198">
        <f>S219*H219</f>
        <v>0</v>
      </c>
      <c r="U219" s="198">
        <v>0</v>
      </c>
      <c r="V219" s="198">
        <f>U219*H219</f>
        <v>0</v>
      </c>
      <c r="W219" s="198">
        <v>0</v>
      </c>
      <c r="X219" s="199">
        <f>W219*H219</f>
        <v>0</v>
      </c>
      <c r="Y219" s="36"/>
      <c r="Z219" s="36"/>
      <c r="AA219" s="36"/>
      <c r="AB219" s="36"/>
      <c r="AC219" s="36"/>
      <c r="AD219" s="36"/>
      <c r="AE219" s="36"/>
      <c r="AR219" s="200" t="s">
        <v>195</v>
      </c>
      <c r="AT219" s="200" t="s">
        <v>230</v>
      </c>
      <c r="AU219" s="200" t="s">
        <v>88</v>
      </c>
      <c r="AY219" s="17" t="s">
        <v>148</v>
      </c>
      <c r="BE219" s="201">
        <f>IF(O219="základní",K219,0)</f>
        <v>0</v>
      </c>
      <c r="BF219" s="201">
        <f>IF(O219="snížená",K219,0)</f>
        <v>0</v>
      </c>
      <c r="BG219" s="201">
        <f>IF(O219="zákl. přenesená",K219,0)</f>
        <v>0</v>
      </c>
      <c r="BH219" s="201">
        <f>IF(O219="sníž. přenesená",K219,0)</f>
        <v>0</v>
      </c>
      <c r="BI219" s="201">
        <f>IF(O219="nulová",K219,0)</f>
        <v>0</v>
      </c>
      <c r="BJ219" s="17" t="s">
        <v>86</v>
      </c>
      <c r="BK219" s="201">
        <f>ROUND(P219*H219,2)</f>
        <v>0</v>
      </c>
      <c r="BL219" s="17" t="s">
        <v>156</v>
      </c>
      <c r="BM219" s="200" t="s">
        <v>389</v>
      </c>
    </row>
    <row r="220" s="2" customFormat="1" ht="16.5" customHeight="1">
      <c r="A220" s="36"/>
      <c r="B220" s="151"/>
      <c r="C220" s="188" t="s">
        <v>172</v>
      </c>
      <c r="D220" s="188" t="s">
        <v>151</v>
      </c>
      <c r="E220" s="189" t="s">
        <v>390</v>
      </c>
      <c r="F220" s="190" t="s">
        <v>391</v>
      </c>
      <c r="G220" s="191" t="s">
        <v>206</v>
      </c>
      <c r="H220" s="192">
        <v>530.20000000000005</v>
      </c>
      <c r="I220" s="193"/>
      <c r="J220" s="193"/>
      <c r="K220" s="194">
        <f>ROUND(P220*H220,2)</f>
        <v>0</v>
      </c>
      <c r="L220" s="190" t="s">
        <v>1</v>
      </c>
      <c r="M220" s="37"/>
      <c r="N220" s="195" t="s">
        <v>1</v>
      </c>
      <c r="O220" s="196" t="s">
        <v>41</v>
      </c>
      <c r="P220" s="197">
        <f>I220+J220</f>
        <v>0</v>
      </c>
      <c r="Q220" s="197">
        <f>ROUND(I220*H220,2)</f>
        <v>0</v>
      </c>
      <c r="R220" s="197">
        <f>ROUND(J220*H220,2)</f>
        <v>0</v>
      </c>
      <c r="S220" s="75"/>
      <c r="T220" s="198">
        <f>S220*H220</f>
        <v>0</v>
      </c>
      <c r="U220" s="198">
        <v>0</v>
      </c>
      <c r="V220" s="198">
        <f>U220*H220</f>
        <v>0</v>
      </c>
      <c r="W220" s="198">
        <v>0</v>
      </c>
      <c r="X220" s="199">
        <f>W220*H220</f>
        <v>0</v>
      </c>
      <c r="Y220" s="36"/>
      <c r="Z220" s="36"/>
      <c r="AA220" s="36"/>
      <c r="AB220" s="36"/>
      <c r="AC220" s="36"/>
      <c r="AD220" s="36"/>
      <c r="AE220" s="36"/>
      <c r="AR220" s="200" t="s">
        <v>156</v>
      </c>
      <c r="AT220" s="200" t="s">
        <v>151</v>
      </c>
      <c r="AU220" s="200" t="s">
        <v>88</v>
      </c>
      <c r="AY220" s="17" t="s">
        <v>148</v>
      </c>
      <c r="BE220" s="201">
        <f>IF(O220="základní",K220,0)</f>
        <v>0</v>
      </c>
      <c r="BF220" s="201">
        <f>IF(O220="snížená",K220,0)</f>
        <v>0</v>
      </c>
      <c r="BG220" s="201">
        <f>IF(O220="zákl. přenesená",K220,0)</f>
        <v>0</v>
      </c>
      <c r="BH220" s="201">
        <f>IF(O220="sníž. přenesená",K220,0)</f>
        <v>0</v>
      </c>
      <c r="BI220" s="201">
        <f>IF(O220="nulová",K220,0)</f>
        <v>0</v>
      </c>
      <c r="BJ220" s="17" t="s">
        <v>86</v>
      </c>
      <c r="BK220" s="201">
        <f>ROUND(P220*H220,2)</f>
        <v>0</v>
      </c>
      <c r="BL220" s="17" t="s">
        <v>156</v>
      </c>
      <c r="BM220" s="200" t="s">
        <v>392</v>
      </c>
    </row>
    <row r="221" s="13" customFormat="1">
      <c r="A221" s="13"/>
      <c r="B221" s="206"/>
      <c r="C221" s="13"/>
      <c r="D221" s="207" t="s">
        <v>165</v>
      </c>
      <c r="E221" s="13"/>
      <c r="F221" s="209" t="s">
        <v>393</v>
      </c>
      <c r="G221" s="13"/>
      <c r="H221" s="210">
        <v>530.20000000000005</v>
      </c>
      <c r="I221" s="211"/>
      <c r="J221" s="211"/>
      <c r="K221" s="13"/>
      <c r="L221" s="13"/>
      <c r="M221" s="206"/>
      <c r="N221" s="212"/>
      <c r="O221" s="213"/>
      <c r="P221" s="213"/>
      <c r="Q221" s="213"/>
      <c r="R221" s="213"/>
      <c r="S221" s="213"/>
      <c r="T221" s="213"/>
      <c r="U221" s="213"/>
      <c r="V221" s="213"/>
      <c r="W221" s="213"/>
      <c r="X221" s="214"/>
      <c r="Y221" s="13"/>
      <c r="Z221" s="13"/>
      <c r="AA221" s="13"/>
      <c r="AB221" s="13"/>
      <c r="AC221" s="13"/>
      <c r="AD221" s="13"/>
      <c r="AE221" s="13"/>
      <c r="AT221" s="208" t="s">
        <v>165</v>
      </c>
      <c r="AU221" s="208" t="s">
        <v>88</v>
      </c>
      <c r="AV221" s="13" t="s">
        <v>88</v>
      </c>
      <c r="AW221" s="13" t="s">
        <v>3</v>
      </c>
      <c r="AX221" s="13" t="s">
        <v>86</v>
      </c>
      <c r="AY221" s="208" t="s">
        <v>148</v>
      </c>
    </row>
    <row r="222" s="2" customFormat="1" ht="16.5" customHeight="1">
      <c r="A222" s="36"/>
      <c r="B222" s="151"/>
      <c r="C222" s="215" t="s">
        <v>394</v>
      </c>
      <c r="D222" s="215" t="s">
        <v>230</v>
      </c>
      <c r="E222" s="216" t="s">
        <v>395</v>
      </c>
      <c r="F222" s="217" t="s">
        <v>396</v>
      </c>
      <c r="G222" s="218" t="s">
        <v>206</v>
      </c>
      <c r="H222" s="219">
        <v>530.20000000000005</v>
      </c>
      <c r="I222" s="220"/>
      <c r="J222" s="221"/>
      <c r="K222" s="222">
        <f>ROUND(P222*H222,2)</f>
        <v>0</v>
      </c>
      <c r="L222" s="217" t="s">
        <v>1</v>
      </c>
      <c r="M222" s="223"/>
      <c r="N222" s="224" t="s">
        <v>1</v>
      </c>
      <c r="O222" s="196" t="s">
        <v>41</v>
      </c>
      <c r="P222" s="197">
        <f>I222+J222</f>
        <v>0</v>
      </c>
      <c r="Q222" s="197">
        <f>ROUND(I222*H222,2)</f>
        <v>0</v>
      </c>
      <c r="R222" s="197">
        <f>ROUND(J222*H222,2)</f>
        <v>0</v>
      </c>
      <c r="S222" s="75"/>
      <c r="T222" s="198">
        <f>S222*H222</f>
        <v>0</v>
      </c>
      <c r="U222" s="198">
        <v>0</v>
      </c>
      <c r="V222" s="198">
        <f>U222*H222</f>
        <v>0</v>
      </c>
      <c r="W222" s="198">
        <v>0</v>
      </c>
      <c r="X222" s="199">
        <f>W222*H222</f>
        <v>0</v>
      </c>
      <c r="Y222" s="36"/>
      <c r="Z222" s="36"/>
      <c r="AA222" s="36"/>
      <c r="AB222" s="36"/>
      <c r="AC222" s="36"/>
      <c r="AD222" s="36"/>
      <c r="AE222" s="36"/>
      <c r="AR222" s="200" t="s">
        <v>195</v>
      </c>
      <c r="AT222" s="200" t="s">
        <v>230</v>
      </c>
      <c r="AU222" s="200" t="s">
        <v>88</v>
      </c>
      <c r="AY222" s="17" t="s">
        <v>148</v>
      </c>
      <c r="BE222" s="201">
        <f>IF(O222="základní",K222,0)</f>
        <v>0</v>
      </c>
      <c r="BF222" s="201">
        <f>IF(O222="snížená",K222,0)</f>
        <v>0</v>
      </c>
      <c r="BG222" s="201">
        <f>IF(O222="zákl. přenesená",K222,0)</f>
        <v>0</v>
      </c>
      <c r="BH222" s="201">
        <f>IF(O222="sníž. přenesená",K222,0)</f>
        <v>0</v>
      </c>
      <c r="BI222" s="201">
        <f>IF(O222="nulová",K222,0)</f>
        <v>0</v>
      </c>
      <c r="BJ222" s="17" t="s">
        <v>86</v>
      </c>
      <c r="BK222" s="201">
        <f>ROUND(P222*H222,2)</f>
        <v>0</v>
      </c>
      <c r="BL222" s="17" t="s">
        <v>156</v>
      </c>
      <c r="BM222" s="200" t="s">
        <v>397</v>
      </c>
    </row>
    <row r="223" s="13" customFormat="1">
      <c r="A223" s="13"/>
      <c r="B223" s="206"/>
      <c r="C223" s="13"/>
      <c r="D223" s="207" t="s">
        <v>165</v>
      </c>
      <c r="E223" s="208" t="s">
        <v>1</v>
      </c>
      <c r="F223" s="209" t="s">
        <v>398</v>
      </c>
      <c r="G223" s="13"/>
      <c r="H223" s="210">
        <v>482</v>
      </c>
      <c r="I223" s="211"/>
      <c r="J223" s="211"/>
      <c r="K223" s="13"/>
      <c r="L223" s="13"/>
      <c r="M223" s="206"/>
      <c r="N223" s="212"/>
      <c r="O223" s="213"/>
      <c r="P223" s="213"/>
      <c r="Q223" s="213"/>
      <c r="R223" s="213"/>
      <c r="S223" s="213"/>
      <c r="T223" s="213"/>
      <c r="U223" s="213"/>
      <c r="V223" s="213"/>
      <c r="W223" s="213"/>
      <c r="X223" s="214"/>
      <c r="Y223" s="13"/>
      <c r="Z223" s="13"/>
      <c r="AA223" s="13"/>
      <c r="AB223" s="13"/>
      <c r="AC223" s="13"/>
      <c r="AD223" s="13"/>
      <c r="AE223" s="13"/>
      <c r="AT223" s="208" t="s">
        <v>165</v>
      </c>
      <c r="AU223" s="208" t="s">
        <v>88</v>
      </c>
      <c r="AV223" s="13" t="s">
        <v>88</v>
      </c>
      <c r="AW223" s="13" t="s">
        <v>4</v>
      </c>
      <c r="AX223" s="13" t="s">
        <v>86</v>
      </c>
      <c r="AY223" s="208" t="s">
        <v>148</v>
      </c>
    </row>
    <row r="224" s="13" customFormat="1">
      <c r="A224" s="13"/>
      <c r="B224" s="206"/>
      <c r="C224" s="13"/>
      <c r="D224" s="207" t="s">
        <v>165</v>
      </c>
      <c r="E224" s="13"/>
      <c r="F224" s="209" t="s">
        <v>393</v>
      </c>
      <c r="G224" s="13"/>
      <c r="H224" s="210">
        <v>530.20000000000005</v>
      </c>
      <c r="I224" s="211"/>
      <c r="J224" s="211"/>
      <c r="K224" s="13"/>
      <c r="L224" s="13"/>
      <c r="M224" s="206"/>
      <c r="N224" s="212"/>
      <c r="O224" s="213"/>
      <c r="P224" s="213"/>
      <c r="Q224" s="213"/>
      <c r="R224" s="213"/>
      <c r="S224" s="213"/>
      <c r="T224" s="213"/>
      <c r="U224" s="213"/>
      <c r="V224" s="213"/>
      <c r="W224" s="213"/>
      <c r="X224" s="214"/>
      <c r="Y224" s="13"/>
      <c r="Z224" s="13"/>
      <c r="AA224" s="13"/>
      <c r="AB224" s="13"/>
      <c r="AC224" s="13"/>
      <c r="AD224" s="13"/>
      <c r="AE224" s="13"/>
      <c r="AT224" s="208" t="s">
        <v>165</v>
      </c>
      <c r="AU224" s="208" t="s">
        <v>88</v>
      </c>
      <c r="AV224" s="13" t="s">
        <v>88</v>
      </c>
      <c r="AW224" s="13" t="s">
        <v>3</v>
      </c>
      <c r="AX224" s="13" t="s">
        <v>86</v>
      </c>
      <c r="AY224" s="208" t="s">
        <v>148</v>
      </c>
    </row>
    <row r="225" s="2" customFormat="1" ht="16.5" customHeight="1">
      <c r="A225" s="36"/>
      <c r="B225" s="151"/>
      <c r="C225" s="188" t="s">
        <v>399</v>
      </c>
      <c r="D225" s="188" t="s">
        <v>151</v>
      </c>
      <c r="E225" s="189" t="s">
        <v>400</v>
      </c>
      <c r="F225" s="190" t="s">
        <v>401</v>
      </c>
      <c r="G225" s="191" t="s">
        <v>206</v>
      </c>
      <c r="H225" s="192">
        <v>2333.0999999999999</v>
      </c>
      <c r="I225" s="193"/>
      <c r="J225" s="193"/>
      <c r="K225" s="194">
        <f>ROUND(P225*H225,2)</f>
        <v>0</v>
      </c>
      <c r="L225" s="190" t="s">
        <v>1</v>
      </c>
      <c r="M225" s="37"/>
      <c r="N225" s="195" t="s">
        <v>1</v>
      </c>
      <c r="O225" s="196" t="s">
        <v>41</v>
      </c>
      <c r="P225" s="197">
        <f>I225+J225</f>
        <v>0</v>
      </c>
      <c r="Q225" s="197">
        <f>ROUND(I225*H225,2)</f>
        <v>0</v>
      </c>
      <c r="R225" s="197">
        <f>ROUND(J225*H225,2)</f>
        <v>0</v>
      </c>
      <c r="S225" s="75"/>
      <c r="T225" s="198">
        <f>S225*H225</f>
        <v>0</v>
      </c>
      <c r="U225" s="198">
        <v>0</v>
      </c>
      <c r="V225" s="198">
        <f>U225*H225</f>
        <v>0</v>
      </c>
      <c r="W225" s="198">
        <v>0</v>
      </c>
      <c r="X225" s="199">
        <f>W225*H225</f>
        <v>0</v>
      </c>
      <c r="Y225" s="36"/>
      <c r="Z225" s="36"/>
      <c r="AA225" s="36"/>
      <c r="AB225" s="36"/>
      <c r="AC225" s="36"/>
      <c r="AD225" s="36"/>
      <c r="AE225" s="36"/>
      <c r="AR225" s="200" t="s">
        <v>156</v>
      </c>
      <c r="AT225" s="200" t="s">
        <v>151</v>
      </c>
      <c r="AU225" s="200" t="s">
        <v>88</v>
      </c>
      <c r="AY225" s="17" t="s">
        <v>148</v>
      </c>
      <c r="BE225" s="201">
        <f>IF(O225="základní",K225,0)</f>
        <v>0</v>
      </c>
      <c r="BF225" s="201">
        <f>IF(O225="snížená",K225,0)</f>
        <v>0</v>
      </c>
      <c r="BG225" s="201">
        <f>IF(O225="zákl. přenesená",K225,0)</f>
        <v>0</v>
      </c>
      <c r="BH225" s="201">
        <f>IF(O225="sníž. přenesená",K225,0)</f>
        <v>0</v>
      </c>
      <c r="BI225" s="201">
        <f>IF(O225="nulová",K225,0)</f>
        <v>0</v>
      </c>
      <c r="BJ225" s="17" t="s">
        <v>86</v>
      </c>
      <c r="BK225" s="201">
        <f>ROUND(P225*H225,2)</f>
        <v>0</v>
      </c>
      <c r="BL225" s="17" t="s">
        <v>156</v>
      </c>
      <c r="BM225" s="200" t="s">
        <v>402</v>
      </c>
    </row>
    <row r="226" s="13" customFormat="1">
      <c r="A226" s="13"/>
      <c r="B226" s="206"/>
      <c r="C226" s="13"/>
      <c r="D226" s="207" t="s">
        <v>165</v>
      </c>
      <c r="E226" s="13"/>
      <c r="F226" s="209" t="s">
        <v>403</v>
      </c>
      <c r="G226" s="13"/>
      <c r="H226" s="210">
        <v>2333.0999999999999</v>
      </c>
      <c r="I226" s="211"/>
      <c r="J226" s="211"/>
      <c r="K226" s="13"/>
      <c r="L226" s="13"/>
      <c r="M226" s="206"/>
      <c r="N226" s="212"/>
      <c r="O226" s="213"/>
      <c r="P226" s="213"/>
      <c r="Q226" s="213"/>
      <c r="R226" s="213"/>
      <c r="S226" s="213"/>
      <c r="T226" s="213"/>
      <c r="U226" s="213"/>
      <c r="V226" s="213"/>
      <c r="W226" s="213"/>
      <c r="X226" s="214"/>
      <c r="Y226" s="13"/>
      <c r="Z226" s="13"/>
      <c r="AA226" s="13"/>
      <c r="AB226" s="13"/>
      <c r="AC226" s="13"/>
      <c r="AD226" s="13"/>
      <c r="AE226" s="13"/>
      <c r="AT226" s="208" t="s">
        <v>165</v>
      </c>
      <c r="AU226" s="208" t="s">
        <v>88</v>
      </c>
      <c r="AV226" s="13" t="s">
        <v>88</v>
      </c>
      <c r="AW226" s="13" t="s">
        <v>3</v>
      </c>
      <c r="AX226" s="13" t="s">
        <v>86</v>
      </c>
      <c r="AY226" s="208" t="s">
        <v>148</v>
      </c>
    </row>
    <row r="227" s="2" customFormat="1" ht="16.5" customHeight="1">
      <c r="A227" s="36"/>
      <c r="B227" s="151"/>
      <c r="C227" s="215" t="s">
        <v>404</v>
      </c>
      <c r="D227" s="215" t="s">
        <v>230</v>
      </c>
      <c r="E227" s="216" t="s">
        <v>405</v>
      </c>
      <c r="F227" s="217" t="s">
        <v>406</v>
      </c>
      <c r="G227" s="218" t="s">
        <v>206</v>
      </c>
      <c r="H227" s="219">
        <v>2333.0999999999999</v>
      </c>
      <c r="I227" s="220"/>
      <c r="J227" s="221"/>
      <c r="K227" s="222">
        <f>ROUND(P227*H227,2)</f>
        <v>0</v>
      </c>
      <c r="L227" s="217" t="s">
        <v>1</v>
      </c>
      <c r="M227" s="223"/>
      <c r="N227" s="224" t="s">
        <v>1</v>
      </c>
      <c r="O227" s="196" t="s">
        <v>41</v>
      </c>
      <c r="P227" s="197">
        <f>I227+J227</f>
        <v>0</v>
      </c>
      <c r="Q227" s="197">
        <f>ROUND(I227*H227,2)</f>
        <v>0</v>
      </c>
      <c r="R227" s="197">
        <f>ROUND(J227*H227,2)</f>
        <v>0</v>
      </c>
      <c r="S227" s="75"/>
      <c r="T227" s="198">
        <f>S227*H227</f>
        <v>0</v>
      </c>
      <c r="U227" s="198">
        <v>0</v>
      </c>
      <c r="V227" s="198">
        <f>U227*H227</f>
        <v>0</v>
      </c>
      <c r="W227" s="198">
        <v>0</v>
      </c>
      <c r="X227" s="199">
        <f>W227*H227</f>
        <v>0</v>
      </c>
      <c r="Y227" s="36"/>
      <c r="Z227" s="36"/>
      <c r="AA227" s="36"/>
      <c r="AB227" s="36"/>
      <c r="AC227" s="36"/>
      <c r="AD227" s="36"/>
      <c r="AE227" s="36"/>
      <c r="AR227" s="200" t="s">
        <v>195</v>
      </c>
      <c r="AT227" s="200" t="s">
        <v>230</v>
      </c>
      <c r="AU227" s="200" t="s">
        <v>88</v>
      </c>
      <c r="AY227" s="17" t="s">
        <v>148</v>
      </c>
      <c r="BE227" s="201">
        <f>IF(O227="základní",K227,0)</f>
        <v>0</v>
      </c>
      <c r="BF227" s="201">
        <f>IF(O227="snížená",K227,0)</f>
        <v>0</v>
      </c>
      <c r="BG227" s="201">
        <f>IF(O227="zákl. přenesená",K227,0)</f>
        <v>0</v>
      </c>
      <c r="BH227" s="201">
        <f>IF(O227="sníž. přenesená",K227,0)</f>
        <v>0</v>
      </c>
      <c r="BI227" s="201">
        <f>IF(O227="nulová",K227,0)</f>
        <v>0</v>
      </c>
      <c r="BJ227" s="17" t="s">
        <v>86</v>
      </c>
      <c r="BK227" s="201">
        <f>ROUND(P227*H227,2)</f>
        <v>0</v>
      </c>
      <c r="BL227" s="17" t="s">
        <v>156</v>
      </c>
      <c r="BM227" s="200" t="s">
        <v>407</v>
      </c>
    </row>
    <row r="228" s="13" customFormat="1">
      <c r="A228" s="13"/>
      <c r="B228" s="206"/>
      <c r="C228" s="13"/>
      <c r="D228" s="207" t="s">
        <v>165</v>
      </c>
      <c r="E228" s="208" t="s">
        <v>1</v>
      </c>
      <c r="F228" s="209" t="s">
        <v>408</v>
      </c>
      <c r="G228" s="13"/>
      <c r="H228" s="210">
        <v>210</v>
      </c>
      <c r="I228" s="211"/>
      <c r="J228" s="211"/>
      <c r="K228" s="13"/>
      <c r="L228" s="13"/>
      <c r="M228" s="206"/>
      <c r="N228" s="212"/>
      <c r="O228" s="213"/>
      <c r="P228" s="213"/>
      <c r="Q228" s="213"/>
      <c r="R228" s="213"/>
      <c r="S228" s="213"/>
      <c r="T228" s="213"/>
      <c r="U228" s="213"/>
      <c r="V228" s="213"/>
      <c r="W228" s="213"/>
      <c r="X228" s="214"/>
      <c r="Y228" s="13"/>
      <c r="Z228" s="13"/>
      <c r="AA228" s="13"/>
      <c r="AB228" s="13"/>
      <c r="AC228" s="13"/>
      <c r="AD228" s="13"/>
      <c r="AE228" s="13"/>
      <c r="AT228" s="208" t="s">
        <v>165</v>
      </c>
      <c r="AU228" s="208" t="s">
        <v>88</v>
      </c>
      <c r="AV228" s="13" t="s">
        <v>88</v>
      </c>
      <c r="AW228" s="13" t="s">
        <v>4</v>
      </c>
      <c r="AX228" s="13" t="s">
        <v>78</v>
      </c>
      <c r="AY228" s="208" t="s">
        <v>148</v>
      </c>
    </row>
    <row r="229" s="13" customFormat="1">
      <c r="A229" s="13"/>
      <c r="B229" s="206"/>
      <c r="C229" s="13"/>
      <c r="D229" s="207" t="s">
        <v>165</v>
      </c>
      <c r="E229" s="208" t="s">
        <v>1</v>
      </c>
      <c r="F229" s="209" t="s">
        <v>409</v>
      </c>
      <c r="G229" s="13"/>
      <c r="H229" s="210">
        <v>1911</v>
      </c>
      <c r="I229" s="211"/>
      <c r="J229" s="211"/>
      <c r="K229" s="13"/>
      <c r="L229" s="13"/>
      <c r="M229" s="206"/>
      <c r="N229" s="212"/>
      <c r="O229" s="213"/>
      <c r="P229" s="213"/>
      <c r="Q229" s="213"/>
      <c r="R229" s="213"/>
      <c r="S229" s="213"/>
      <c r="T229" s="213"/>
      <c r="U229" s="213"/>
      <c r="V229" s="213"/>
      <c r="W229" s="213"/>
      <c r="X229" s="214"/>
      <c r="Y229" s="13"/>
      <c r="Z229" s="13"/>
      <c r="AA229" s="13"/>
      <c r="AB229" s="13"/>
      <c r="AC229" s="13"/>
      <c r="AD229" s="13"/>
      <c r="AE229" s="13"/>
      <c r="AT229" s="208" t="s">
        <v>165</v>
      </c>
      <c r="AU229" s="208" t="s">
        <v>88</v>
      </c>
      <c r="AV229" s="13" t="s">
        <v>88</v>
      </c>
      <c r="AW229" s="13" t="s">
        <v>4</v>
      </c>
      <c r="AX229" s="13" t="s">
        <v>78</v>
      </c>
      <c r="AY229" s="208" t="s">
        <v>148</v>
      </c>
    </row>
    <row r="230" s="14" customFormat="1">
      <c r="A230" s="14"/>
      <c r="B230" s="226"/>
      <c r="C230" s="14"/>
      <c r="D230" s="207" t="s">
        <v>165</v>
      </c>
      <c r="E230" s="227" t="s">
        <v>1</v>
      </c>
      <c r="F230" s="228" t="s">
        <v>354</v>
      </c>
      <c r="G230" s="14"/>
      <c r="H230" s="229">
        <v>2121</v>
      </c>
      <c r="I230" s="230"/>
      <c r="J230" s="230"/>
      <c r="K230" s="14"/>
      <c r="L230" s="14"/>
      <c r="M230" s="226"/>
      <c r="N230" s="231"/>
      <c r="O230" s="232"/>
      <c r="P230" s="232"/>
      <c r="Q230" s="232"/>
      <c r="R230" s="232"/>
      <c r="S230" s="232"/>
      <c r="T230" s="232"/>
      <c r="U230" s="232"/>
      <c r="V230" s="232"/>
      <c r="W230" s="232"/>
      <c r="X230" s="233"/>
      <c r="Y230" s="14"/>
      <c r="Z230" s="14"/>
      <c r="AA230" s="14"/>
      <c r="AB230" s="14"/>
      <c r="AC230" s="14"/>
      <c r="AD230" s="14"/>
      <c r="AE230" s="14"/>
      <c r="AT230" s="227" t="s">
        <v>165</v>
      </c>
      <c r="AU230" s="227" t="s">
        <v>88</v>
      </c>
      <c r="AV230" s="14" t="s">
        <v>156</v>
      </c>
      <c r="AW230" s="14" t="s">
        <v>4</v>
      </c>
      <c r="AX230" s="14" t="s">
        <v>86</v>
      </c>
      <c r="AY230" s="227" t="s">
        <v>148</v>
      </c>
    </row>
    <row r="231" s="13" customFormat="1">
      <c r="A231" s="13"/>
      <c r="B231" s="206"/>
      <c r="C231" s="13"/>
      <c r="D231" s="207" t="s">
        <v>165</v>
      </c>
      <c r="E231" s="13"/>
      <c r="F231" s="209" t="s">
        <v>403</v>
      </c>
      <c r="G231" s="13"/>
      <c r="H231" s="210">
        <v>2333.0999999999999</v>
      </c>
      <c r="I231" s="211"/>
      <c r="J231" s="211"/>
      <c r="K231" s="13"/>
      <c r="L231" s="13"/>
      <c r="M231" s="206"/>
      <c r="N231" s="212"/>
      <c r="O231" s="213"/>
      <c r="P231" s="213"/>
      <c r="Q231" s="213"/>
      <c r="R231" s="213"/>
      <c r="S231" s="213"/>
      <c r="T231" s="213"/>
      <c r="U231" s="213"/>
      <c r="V231" s="213"/>
      <c r="W231" s="213"/>
      <c r="X231" s="214"/>
      <c r="Y231" s="13"/>
      <c r="Z231" s="13"/>
      <c r="AA231" s="13"/>
      <c r="AB231" s="13"/>
      <c r="AC231" s="13"/>
      <c r="AD231" s="13"/>
      <c r="AE231" s="13"/>
      <c r="AT231" s="208" t="s">
        <v>165</v>
      </c>
      <c r="AU231" s="208" t="s">
        <v>88</v>
      </c>
      <c r="AV231" s="13" t="s">
        <v>88</v>
      </c>
      <c r="AW231" s="13" t="s">
        <v>3</v>
      </c>
      <c r="AX231" s="13" t="s">
        <v>86</v>
      </c>
      <c r="AY231" s="208" t="s">
        <v>148</v>
      </c>
    </row>
    <row r="232" s="2" customFormat="1" ht="16.5" customHeight="1">
      <c r="A232" s="36"/>
      <c r="B232" s="151"/>
      <c r="C232" s="188" t="s">
        <v>410</v>
      </c>
      <c r="D232" s="188" t="s">
        <v>151</v>
      </c>
      <c r="E232" s="189" t="s">
        <v>411</v>
      </c>
      <c r="F232" s="190" t="s">
        <v>412</v>
      </c>
      <c r="G232" s="191" t="s">
        <v>185</v>
      </c>
      <c r="H232" s="192">
        <v>8</v>
      </c>
      <c r="I232" s="193"/>
      <c r="J232" s="193"/>
      <c r="K232" s="194">
        <f>ROUND(P232*H232,2)</f>
        <v>0</v>
      </c>
      <c r="L232" s="190" t="s">
        <v>1</v>
      </c>
      <c r="M232" s="37"/>
      <c r="N232" s="195" t="s">
        <v>1</v>
      </c>
      <c r="O232" s="196" t="s">
        <v>41</v>
      </c>
      <c r="P232" s="197">
        <f>I232+J232</f>
        <v>0</v>
      </c>
      <c r="Q232" s="197">
        <f>ROUND(I232*H232,2)</f>
        <v>0</v>
      </c>
      <c r="R232" s="197">
        <f>ROUND(J232*H232,2)</f>
        <v>0</v>
      </c>
      <c r="S232" s="75"/>
      <c r="T232" s="198">
        <f>S232*H232</f>
        <v>0</v>
      </c>
      <c r="U232" s="198">
        <v>0</v>
      </c>
      <c r="V232" s="198">
        <f>U232*H232</f>
        <v>0</v>
      </c>
      <c r="W232" s="198">
        <v>0</v>
      </c>
      <c r="X232" s="199">
        <f>W232*H232</f>
        <v>0</v>
      </c>
      <c r="Y232" s="36"/>
      <c r="Z232" s="36"/>
      <c r="AA232" s="36"/>
      <c r="AB232" s="36"/>
      <c r="AC232" s="36"/>
      <c r="AD232" s="36"/>
      <c r="AE232" s="36"/>
      <c r="AR232" s="200" t="s">
        <v>156</v>
      </c>
      <c r="AT232" s="200" t="s">
        <v>151</v>
      </c>
      <c r="AU232" s="200" t="s">
        <v>88</v>
      </c>
      <c r="AY232" s="17" t="s">
        <v>148</v>
      </c>
      <c r="BE232" s="201">
        <f>IF(O232="základní",K232,0)</f>
        <v>0</v>
      </c>
      <c r="BF232" s="201">
        <f>IF(O232="snížená",K232,0)</f>
        <v>0</v>
      </c>
      <c r="BG232" s="201">
        <f>IF(O232="zákl. přenesená",K232,0)</f>
        <v>0</v>
      </c>
      <c r="BH232" s="201">
        <f>IF(O232="sníž. přenesená",K232,0)</f>
        <v>0</v>
      </c>
      <c r="BI232" s="201">
        <f>IF(O232="nulová",K232,0)</f>
        <v>0</v>
      </c>
      <c r="BJ232" s="17" t="s">
        <v>86</v>
      </c>
      <c r="BK232" s="201">
        <f>ROUND(P232*H232,2)</f>
        <v>0</v>
      </c>
      <c r="BL232" s="17" t="s">
        <v>156</v>
      </c>
      <c r="BM232" s="200" t="s">
        <v>413</v>
      </c>
    </row>
    <row r="233" s="2" customFormat="1" ht="16.5" customHeight="1">
      <c r="A233" s="36"/>
      <c r="B233" s="151"/>
      <c r="C233" s="215" t="s">
        <v>414</v>
      </c>
      <c r="D233" s="215" t="s">
        <v>230</v>
      </c>
      <c r="E233" s="216" t="s">
        <v>415</v>
      </c>
      <c r="F233" s="217" t="s">
        <v>416</v>
      </c>
      <c r="G233" s="218" t="s">
        <v>185</v>
      </c>
      <c r="H233" s="219">
        <v>8</v>
      </c>
      <c r="I233" s="220"/>
      <c r="J233" s="221"/>
      <c r="K233" s="222">
        <f>ROUND(P233*H233,2)</f>
        <v>0</v>
      </c>
      <c r="L233" s="217" t="s">
        <v>1</v>
      </c>
      <c r="M233" s="223"/>
      <c r="N233" s="224" t="s">
        <v>1</v>
      </c>
      <c r="O233" s="196" t="s">
        <v>41</v>
      </c>
      <c r="P233" s="197">
        <f>I233+J233</f>
        <v>0</v>
      </c>
      <c r="Q233" s="197">
        <f>ROUND(I233*H233,2)</f>
        <v>0</v>
      </c>
      <c r="R233" s="197">
        <f>ROUND(J233*H233,2)</f>
        <v>0</v>
      </c>
      <c r="S233" s="75"/>
      <c r="T233" s="198">
        <f>S233*H233</f>
        <v>0</v>
      </c>
      <c r="U233" s="198">
        <v>0</v>
      </c>
      <c r="V233" s="198">
        <f>U233*H233</f>
        <v>0</v>
      </c>
      <c r="W233" s="198">
        <v>0</v>
      </c>
      <c r="X233" s="199">
        <f>W233*H233</f>
        <v>0</v>
      </c>
      <c r="Y233" s="36"/>
      <c r="Z233" s="36"/>
      <c r="AA233" s="36"/>
      <c r="AB233" s="36"/>
      <c r="AC233" s="36"/>
      <c r="AD233" s="36"/>
      <c r="AE233" s="36"/>
      <c r="AR233" s="200" t="s">
        <v>195</v>
      </c>
      <c r="AT233" s="200" t="s">
        <v>230</v>
      </c>
      <c r="AU233" s="200" t="s">
        <v>88</v>
      </c>
      <c r="AY233" s="17" t="s">
        <v>148</v>
      </c>
      <c r="BE233" s="201">
        <f>IF(O233="základní",K233,0)</f>
        <v>0</v>
      </c>
      <c r="BF233" s="201">
        <f>IF(O233="snížená",K233,0)</f>
        <v>0</v>
      </c>
      <c r="BG233" s="201">
        <f>IF(O233="zákl. přenesená",K233,0)</f>
        <v>0</v>
      </c>
      <c r="BH233" s="201">
        <f>IF(O233="sníž. přenesená",K233,0)</f>
        <v>0</v>
      </c>
      <c r="BI233" s="201">
        <f>IF(O233="nulová",K233,0)</f>
        <v>0</v>
      </c>
      <c r="BJ233" s="17" t="s">
        <v>86</v>
      </c>
      <c r="BK233" s="201">
        <f>ROUND(P233*H233,2)</f>
        <v>0</v>
      </c>
      <c r="BL233" s="17" t="s">
        <v>156</v>
      </c>
      <c r="BM233" s="200" t="s">
        <v>417</v>
      </c>
    </row>
    <row r="234" s="2" customFormat="1" ht="16.5" customHeight="1">
      <c r="A234" s="36"/>
      <c r="B234" s="151"/>
      <c r="C234" s="188" t="s">
        <v>418</v>
      </c>
      <c r="D234" s="188" t="s">
        <v>151</v>
      </c>
      <c r="E234" s="189" t="s">
        <v>419</v>
      </c>
      <c r="F234" s="190" t="s">
        <v>420</v>
      </c>
      <c r="G234" s="191" t="s">
        <v>185</v>
      </c>
      <c r="H234" s="192">
        <v>13</v>
      </c>
      <c r="I234" s="193"/>
      <c r="J234" s="193"/>
      <c r="K234" s="194">
        <f>ROUND(P234*H234,2)</f>
        <v>0</v>
      </c>
      <c r="L234" s="190" t="s">
        <v>1</v>
      </c>
      <c r="M234" s="37"/>
      <c r="N234" s="195" t="s">
        <v>1</v>
      </c>
      <c r="O234" s="196" t="s">
        <v>41</v>
      </c>
      <c r="P234" s="197">
        <f>I234+J234</f>
        <v>0</v>
      </c>
      <c r="Q234" s="197">
        <f>ROUND(I234*H234,2)</f>
        <v>0</v>
      </c>
      <c r="R234" s="197">
        <f>ROUND(J234*H234,2)</f>
        <v>0</v>
      </c>
      <c r="S234" s="75"/>
      <c r="T234" s="198">
        <f>S234*H234</f>
        <v>0</v>
      </c>
      <c r="U234" s="198">
        <v>0</v>
      </c>
      <c r="V234" s="198">
        <f>U234*H234</f>
        <v>0</v>
      </c>
      <c r="W234" s="198">
        <v>0</v>
      </c>
      <c r="X234" s="199">
        <f>W234*H234</f>
        <v>0</v>
      </c>
      <c r="Y234" s="36"/>
      <c r="Z234" s="36"/>
      <c r="AA234" s="36"/>
      <c r="AB234" s="36"/>
      <c r="AC234" s="36"/>
      <c r="AD234" s="36"/>
      <c r="AE234" s="36"/>
      <c r="AR234" s="200" t="s">
        <v>156</v>
      </c>
      <c r="AT234" s="200" t="s">
        <v>151</v>
      </c>
      <c r="AU234" s="200" t="s">
        <v>88</v>
      </c>
      <c r="AY234" s="17" t="s">
        <v>148</v>
      </c>
      <c r="BE234" s="201">
        <f>IF(O234="základní",K234,0)</f>
        <v>0</v>
      </c>
      <c r="BF234" s="201">
        <f>IF(O234="snížená",K234,0)</f>
        <v>0</v>
      </c>
      <c r="BG234" s="201">
        <f>IF(O234="zákl. přenesená",K234,0)</f>
        <v>0</v>
      </c>
      <c r="BH234" s="201">
        <f>IF(O234="sníž. přenesená",K234,0)</f>
        <v>0</v>
      </c>
      <c r="BI234" s="201">
        <f>IF(O234="nulová",K234,0)</f>
        <v>0</v>
      </c>
      <c r="BJ234" s="17" t="s">
        <v>86</v>
      </c>
      <c r="BK234" s="201">
        <f>ROUND(P234*H234,2)</f>
        <v>0</v>
      </c>
      <c r="BL234" s="17" t="s">
        <v>156</v>
      </c>
      <c r="BM234" s="200" t="s">
        <v>421</v>
      </c>
    </row>
    <row r="235" s="2" customFormat="1" ht="16.5" customHeight="1">
      <c r="A235" s="36"/>
      <c r="B235" s="151"/>
      <c r="C235" s="215" t="s">
        <v>422</v>
      </c>
      <c r="D235" s="215" t="s">
        <v>230</v>
      </c>
      <c r="E235" s="216" t="s">
        <v>423</v>
      </c>
      <c r="F235" s="217" t="s">
        <v>424</v>
      </c>
      <c r="G235" s="218" t="s">
        <v>185</v>
      </c>
      <c r="H235" s="219">
        <v>13</v>
      </c>
      <c r="I235" s="220"/>
      <c r="J235" s="221"/>
      <c r="K235" s="222">
        <f>ROUND(P235*H235,2)</f>
        <v>0</v>
      </c>
      <c r="L235" s="217" t="s">
        <v>1</v>
      </c>
      <c r="M235" s="223"/>
      <c r="N235" s="224" t="s">
        <v>1</v>
      </c>
      <c r="O235" s="196" t="s">
        <v>41</v>
      </c>
      <c r="P235" s="197">
        <f>I235+J235</f>
        <v>0</v>
      </c>
      <c r="Q235" s="197">
        <f>ROUND(I235*H235,2)</f>
        <v>0</v>
      </c>
      <c r="R235" s="197">
        <f>ROUND(J235*H235,2)</f>
        <v>0</v>
      </c>
      <c r="S235" s="75"/>
      <c r="T235" s="198">
        <f>S235*H235</f>
        <v>0</v>
      </c>
      <c r="U235" s="198">
        <v>0</v>
      </c>
      <c r="V235" s="198">
        <f>U235*H235</f>
        <v>0</v>
      </c>
      <c r="W235" s="198">
        <v>0</v>
      </c>
      <c r="X235" s="199">
        <f>W235*H235</f>
        <v>0</v>
      </c>
      <c r="Y235" s="36"/>
      <c r="Z235" s="36"/>
      <c r="AA235" s="36"/>
      <c r="AB235" s="36"/>
      <c r="AC235" s="36"/>
      <c r="AD235" s="36"/>
      <c r="AE235" s="36"/>
      <c r="AR235" s="200" t="s">
        <v>195</v>
      </c>
      <c r="AT235" s="200" t="s">
        <v>230</v>
      </c>
      <c r="AU235" s="200" t="s">
        <v>88</v>
      </c>
      <c r="AY235" s="17" t="s">
        <v>148</v>
      </c>
      <c r="BE235" s="201">
        <f>IF(O235="základní",K235,0)</f>
        <v>0</v>
      </c>
      <c r="BF235" s="201">
        <f>IF(O235="snížená",K235,0)</f>
        <v>0</v>
      </c>
      <c r="BG235" s="201">
        <f>IF(O235="zákl. přenesená",K235,0)</f>
        <v>0</v>
      </c>
      <c r="BH235" s="201">
        <f>IF(O235="sníž. přenesená",K235,0)</f>
        <v>0</v>
      </c>
      <c r="BI235" s="201">
        <f>IF(O235="nulová",K235,0)</f>
        <v>0</v>
      </c>
      <c r="BJ235" s="17" t="s">
        <v>86</v>
      </c>
      <c r="BK235" s="201">
        <f>ROUND(P235*H235,2)</f>
        <v>0</v>
      </c>
      <c r="BL235" s="17" t="s">
        <v>156</v>
      </c>
      <c r="BM235" s="200" t="s">
        <v>425</v>
      </c>
    </row>
    <row r="236" s="2" customFormat="1" ht="16.5" customHeight="1">
      <c r="A236" s="36"/>
      <c r="B236" s="151"/>
      <c r="C236" s="188" t="s">
        <v>426</v>
      </c>
      <c r="D236" s="188" t="s">
        <v>151</v>
      </c>
      <c r="E236" s="189" t="s">
        <v>427</v>
      </c>
      <c r="F236" s="190" t="s">
        <v>428</v>
      </c>
      <c r="G236" s="191" t="s">
        <v>185</v>
      </c>
      <c r="H236" s="192">
        <v>7</v>
      </c>
      <c r="I236" s="193"/>
      <c r="J236" s="193"/>
      <c r="K236" s="194">
        <f>ROUND(P236*H236,2)</f>
        <v>0</v>
      </c>
      <c r="L236" s="190" t="s">
        <v>1</v>
      </c>
      <c r="M236" s="37"/>
      <c r="N236" s="195" t="s">
        <v>1</v>
      </c>
      <c r="O236" s="196" t="s">
        <v>41</v>
      </c>
      <c r="P236" s="197">
        <f>I236+J236</f>
        <v>0</v>
      </c>
      <c r="Q236" s="197">
        <f>ROUND(I236*H236,2)</f>
        <v>0</v>
      </c>
      <c r="R236" s="197">
        <f>ROUND(J236*H236,2)</f>
        <v>0</v>
      </c>
      <c r="S236" s="75"/>
      <c r="T236" s="198">
        <f>S236*H236</f>
        <v>0</v>
      </c>
      <c r="U236" s="198">
        <v>0</v>
      </c>
      <c r="V236" s="198">
        <f>U236*H236</f>
        <v>0</v>
      </c>
      <c r="W236" s="198">
        <v>0</v>
      </c>
      <c r="X236" s="199">
        <f>W236*H236</f>
        <v>0</v>
      </c>
      <c r="Y236" s="36"/>
      <c r="Z236" s="36"/>
      <c r="AA236" s="36"/>
      <c r="AB236" s="36"/>
      <c r="AC236" s="36"/>
      <c r="AD236" s="36"/>
      <c r="AE236" s="36"/>
      <c r="AR236" s="200" t="s">
        <v>248</v>
      </c>
      <c r="AT236" s="200" t="s">
        <v>151</v>
      </c>
      <c r="AU236" s="200" t="s">
        <v>88</v>
      </c>
      <c r="AY236" s="17" t="s">
        <v>148</v>
      </c>
      <c r="BE236" s="201">
        <f>IF(O236="základní",K236,0)</f>
        <v>0</v>
      </c>
      <c r="BF236" s="201">
        <f>IF(O236="snížená",K236,0)</f>
        <v>0</v>
      </c>
      <c r="BG236" s="201">
        <f>IF(O236="zákl. přenesená",K236,0)</f>
        <v>0</v>
      </c>
      <c r="BH236" s="201">
        <f>IF(O236="sníž. přenesená",K236,0)</f>
        <v>0</v>
      </c>
      <c r="BI236" s="201">
        <f>IF(O236="nulová",K236,0)</f>
        <v>0</v>
      </c>
      <c r="BJ236" s="17" t="s">
        <v>86</v>
      </c>
      <c r="BK236" s="201">
        <f>ROUND(P236*H236,2)</f>
        <v>0</v>
      </c>
      <c r="BL236" s="17" t="s">
        <v>248</v>
      </c>
      <c r="BM236" s="200" t="s">
        <v>429</v>
      </c>
    </row>
    <row r="237" s="2" customFormat="1" ht="16.5" customHeight="1">
      <c r="A237" s="36"/>
      <c r="B237" s="151"/>
      <c r="C237" s="215" t="s">
        <v>430</v>
      </c>
      <c r="D237" s="215" t="s">
        <v>230</v>
      </c>
      <c r="E237" s="216" t="s">
        <v>431</v>
      </c>
      <c r="F237" s="217" t="s">
        <v>432</v>
      </c>
      <c r="G237" s="218" t="s">
        <v>185</v>
      </c>
      <c r="H237" s="219">
        <v>7</v>
      </c>
      <c r="I237" s="220"/>
      <c r="J237" s="221"/>
      <c r="K237" s="222">
        <f>ROUND(P237*H237,2)</f>
        <v>0</v>
      </c>
      <c r="L237" s="217" t="s">
        <v>1</v>
      </c>
      <c r="M237" s="223"/>
      <c r="N237" s="224" t="s">
        <v>1</v>
      </c>
      <c r="O237" s="196" t="s">
        <v>41</v>
      </c>
      <c r="P237" s="197">
        <f>I237+J237</f>
        <v>0</v>
      </c>
      <c r="Q237" s="197">
        <f>ROUND(I237*H237,2)</f>
        <v>0</v>
      </c>
      <c r="R237" s="197">
        <f>ROUND(J237*H237,2)</f>
        <v>0</v>
      </c>
      <c r="S237" s="75"/>
      <c r="T237" s="198">
        <f>S237*H237</f>
        <v>0</v>
      </c>
      <c r="U237" s="198">
        <v>0</v>
      </c>
      <c r="V237" s="198">
        <f>U237*H237</f>
        <v>0</v>
      </c>
      <c r="W237" s="198">
        <v>0</v>
      </c>
      <c r="X237" s="199">
        <f>W237*H237</f>
        <v>0</v>
      </c>
      <c r="Y237" s="36"/>
      <c r="Z237" s="36"/>
      <c r="AA237" s="36"/>
      <c r="AB237" s="36"/>
      <c r="AC237" s="36"/>
      <c r="AD237" s="36"/>
      <c r="AE237" s="36"/>
      <c r="AR237" s="200" t="s">
        <v>316</v>
      </c>
      <c r="AT237" s="200" t="s">
        <v>230</v>
      </c>
      <c r="AU237" s="200" t="s">
        <v>88</v>
      </c>
      <c r="AY237" s="17" t="s">
        <v>148</v>
      </c>
      <c r="BE237" s="201">
        <f>IF(O237="základní",K237,0)</f>
        <v>0</v>
      </c>
      <c r="BF237" s="201">
        <f>IF(O237="snížená",K237,0)</f>
        <v>0</v>
      </c>
      <c r="BG237" s="201">
        <f>IF(O237="zákl. přenesená",K237,0)</f>
        <v>0</v>
      </c>
      <c r="BH237" s="201">
        <f>IF(O237="sníž. přenesená",K237,0)</f>
        <v>0</v>
      </c>
      <c r="BI237" s="201">
        <f>IF(O237="nulová",K237,0)</f>
        <v>0</v>
      </c>
      <c r="BJ237" s="17" t="s">
        <v>86</v>
      </c>
      <c r="BK237" s="201">
        <f>ROUND(P237*H237,2)</f>
        <v>0</v>
      </c>
      <c r="BL237" s="17" t="s">
        <v>316</v>
      </c>
      <c r="BM237" s="200" t="s">
        <v>433</v>
      </c>
    </row>
    <row r="238" s="2" customFormat="1" ht="16.5" customHeight="1">
      <c r="A238" s="36"/>
      <c r="B238" s="151"/>
      <c r="C238" s="188" t="s">
        <v>434</v>
      </c>
      <c r="D238" s="188" t="s">
        <v>151</v>
      </c>
      <c r="E238" s="189" t="s">
        <v>435</v>
      </c>
      <c r="F238" s="190" t="s">
        <v>436</v>
      </c>
      <c r="G238" s="191" t="s">
        <v>185</v>
      </c>
      <c r="H238" s="192">
        <v>13</v>
      </c>
      <c r="I238" s="193"/>
      <c r="J238" s="193"/>
      <c r="K238" s="194">
        <f>ROUND(P238*H238,2)</f>
        <v>0</v>
      </c>
      <c r="L238" s="190" t="s">
        <v>1</v>
      </c>
      <c r="M238" s="37"/>
      <c r="N238" s="195" t="s">
        <v>1</v>
      </c>
      <c r="O238" s="196" t="s">
        <v>41</v>
      </c>
      <c r="P238" s="197">
        <f>I238+J238</f>
        <v>0</v>
      </c>
      <c r="Q238" s="197">
        <f>ROUND(I238*H238,2)</f>
        <v>0</v>
      </c>
      <c r="R238" s="197">
        <f>ROUND(J238*H238,2)</f>
        <v>0</v>
      </c>
      <c r="S238" s="75"/>
      <c r="T238" s="198">
        <f>S238*H238</f>
        <v>0</v>
      </c>
      <c r="U238" s="198">
        <v>0</v>
      </c>
      <c r="V238" s="198">
        <f>U238*H238</f>
        <v>0</v>
      </c>
      <c r="W238" s="198">
        <v>0</v>
      </c>
      <c r="X238" s="199">
        <f>W238*H238</f>
        <v>0</v>
      </c>
      <c r="Y238" s="36"/>
      <c r="Z238" s="36"/>
      <c r="AA238" s="36"/>
      <c r="AB238" s="36"/>
      <c r="AC238" s="36"/>
      <c r="AD238" s="36"/>
      <c r="AE238" s="36"/>
      <c r="AR238" s="200" t="s">
        <v>248</v>
      </c>
      <c r="AT238" s="200" t="s">
        <v>151</v>
      </c>
      <c r="AU238" s="200" t="s">
        <v>88</v>
      </c>
      <c r="AY238" s="17" t="s">
        <v>148</v>
      </c>
      <c r="BE238" s="201">
        <f>IF(O238="základní",K238,0)</f>
        <v>0</v>
      </c>
      <c r="BF238" s="201">
        <f>IF(O238="snížená",K238,0)</f>
        <v>0</v>
      </c>
      <c r="BG238" s="201">
        <f>IF(O238="zákl. přenesená",K238,0)</f>
        <v>0</v>
      </c>
      <c r="BH238" s="201">
        <f>IF(O238="sníž. přenesená",K238,0)</f>
        <v>0</v>
      </c>
      <c r="BI238" s="201">
        <f>IF(O238="nulová",K238,0)</f>
        <v>0</v>
      </c>
      <c r="BJ238" s="17" t="s">
        <v>86</v>
      </c>
      <c r="BK238" s="201">
        <f>ROUND(P238*H238,2)</f>
        <v>0</v>
      </c>
      <c r="BL238" s="17" t="s">
        <v>248</v>
      </c>
      <c r="BM238" s="200" t="s">
        <v>437</v>
      </c>
    </row>
    <row r="239" s="2" customFormat="1" ht="16.5" customHeight="1">
      <c r="A239" s="36"/>
      <c r="B239" s="151"/>
      <c r="C239" s="215" t="s">
        <v>438</v>
      </c>
      <c r="D239" s="215" t="s">
        <v>230</v>
      </c>
      <c r="E239" s="216" t="s">
        <v>439</v>
      </c>
      <c r="F239" s="217" t="s">
        <v>440</v>
      </c>
      <c r="G239" s="218" t="s">
        <v>185</v>
      </c>
      <c r="H239" s="219">
        <v>13</v>
      </c>
      <c r="I239" s="220"/>
      <c r="J239" s="221"/>
      <c r="K239" s="222">
        <f>ROUND(P239*H239,2)</f>
        <v>0</v>
      </c>
      <c r="L239" s="217" t="s">
        <v>1</v>
      </c>
      <c r="M239" s="223"/>
      <c r="N239" s="224" t="s">
        <v>1</v>
      </c>
      <c r="O239" s="196" t="s">
        <v>41</v>
      </c>
      <c r="P239" s="197">
        <f>I239+J239</f>
        <v>0</v>
      </c>
      <c r="Q239" s="197">
        <f>ROUND(I239*H239,2)</f>
        <v>0</v>
      </c>
      <c r="R239" s="197">
        <f>ROUND(J239*H239,2)</f>
        <v>0</v>
      </c>
      <c r="S239" s="75"/>
      <c r="T239" s="198">
        <f>S239*H239</f>
        <v>0</v>
      </c>
      <c r="U239" s="198">
        <v>0</v>
      </c>
      <c r="V239" s="198">
        <f>U239*H239</f>
        <v>0</v>
      </c>
      <c r="W239" s="198">
        <v>0</v>
      </c>
      <c r="X239" s="199">
        <f>W239*H239</f>
        <v>0</v>
      </c>
      <c r="Y239" s="36"/>
      <c r="Z239" s="36"/>
      <c r="AA239" s="36"/>
      <c r="AB239" s="36"/>
      <c r="AC239" s="36"/>
      <c r="AD239" s="36"/>
      <c r="AE239" s="36"/>
      <c r="AR239" s="200" t="s">
        <v>316</v>
      </c>
      <c r="AT239" s="200" t="s">
        <v>230</v>
      </c>
      <c r="AU239" s="200" t="s">
        <v>88</v>
      </c>
      <c r="AY239" s="17" t="s">
        <v>148</v>
      </c>
      <c r="BE239" s="201">
        <f>IF(O239="základní",K239,0)</f>
        <v>0</v>
      </c>
      <c r="BF239" s="201">
        <f>IF(O239="snížená",K239,0)</f>
        <v>0</v>
      </c>
      <c r="BG239" s="201">
        <f>IF(O239="zákl. přenesená",K239,0)</f>
        <v>0</v>
      </c>
      <c r="BH239" s="201">
        <f>IF(O239="sníž. přenesená",K239,0)</f>
        <v>0</v>
      </c>
      <c r="BI239" s="201">
        <f>IF(O239="nulová",K239,0)</f>
        <v>0</v>
      </c>
      <c r="BJ239" s="17" t="s">
        <v>86</v>
      </c>
      <c r="BK239" s="201">
        <f>ROUND(P239*H239,2)</f>
        <v>0</v>
      </c>
      <c r="BL239" s="17" t="s">
        <v>316</v>
      </c>
      <c r="BM239" s="200" t="s">
        <v>441</v>
      </c>
    </row>
    <row r="240" s="2" customFormat="1" ht="16.5" customHeight="1">
      <c r="A240" s="36"/>
      <c r="B240" s="151"/>
      <c r="C240" s="188" t="s">
        <v>442</v>
      </c>
      <c r="D240" s="188" t="s">
        <v>151</v>
      </c>
      <c r="E240" s="189" t="s">
        <v>443</v>
      </c>
      <c r="F240" s="190" t="s">
        <v>444</v>
      </c>
      <c r="G240" s="191" t="s">
        <v>185</v>
      </c>
      <c r="H240" s="192">
        <v>6</v>
      </c>
      <c r="I240" s="193"/>
      <c r="J240" s="193"/>
      <c r="K240" s="194">
        <f>ROUND(P240*H240,2)</f>
        <v>0</v>
      </c>
      <c r="L240" s="190" t="s">
        <v>1</v>
      </c>
      <c r="M240" s="37"/>
      <c r="N240" s="195" t="s">
        <v>1</v>
      </c>
      <c r="O240" s="196" t="s">
        <v>41</v>
      </c>
      <c r="P240" s="197">
        <f>I240+J240</f>
        <v>0</v>
      </c>
      <c r="Q240" s="197">
        <f>ROUND(I240*H240,2)</f>
        <v>0</v>
      </c>
      <c r="R240" s="197">
        <f>ROUND(J240*H240,2)</f>
        <v>0</v>
      </c>
      <c r="S240" s="75"/>
      <c r="T240" s="198">
        <f>S240*H240</f>
        <v>0</v>
      </c>
      <c r="U240" s="198">
        <v>0</v>
      </c>
      <c r="V240" s="198">
        <f>U240*H240</f>
        <v>0</v>
      </c>
      <c r="W240" s="198">
        <v>0</v>
      </c>
      <c r="X240" s="199">
        <f>W240*H240</f>
        <v>0</v>
      </c>
      <c r="Y240" s="36"/>
      <c r="Z240" s="36"/>
      <c r="AA240" s="36"/>
      <c r="AB240" s="36"/>
      <c r="AC240" s="36"/>
      <c r="AD240" s="36"/>
      <c r="AE240" s="36"/>
      <c r="AR240" s="200" t="s">
        <v>248</v>
      </c>
      <c r="AT240" s="200" t="s">
        <v>151</v>
      </c>
      <c r="AU240" s="200" t="s">
        <v>88</v>
      </c>
      <c r="AY240" s="17" t="s">
        <v>148</v>
      </c>
      <c r="BE240" s="201">
        <f>IF(O240="základní",K240,0)</f>
        <v>0</v>
      </c>
      <c r="BF240" s="201">
        <f>IF(O240="snížená",K240,0)</f>
        <v>0</v>
      </c>
      <c r="BG240" s="201">
        <f>IF(O240="zákl. přenesená",K240,0)</f>
        <v>0</v>
      </c>
      <c r="BH240" s="201">
        <f>IF(O240="sníž. přenesená",K240,0)</f>
        <v>0</v>
      </c>
      <c r="BI240" s="201">
        <f>IF(O240="nulová",K240,0)</f>
        <v>0</v>
      </c>
      <c r="BJ240" s="17" t="s">
        <v>86</v>
      </c>
      <c r="BK240" s="201">
        <f>ROUND(P240*H240,2)</f>
        <v>0</v>
      </c>
      <c r="BL240" s="17" t="s">
        <v>248</v>
      </c>
      <c r="BM240" s="200" t="s">
        <v>445</v>
      </c>
    </row>
    <row r="241" s="2" customFormat="1" ht="16.5" customHeight="1">
      <c r="A241" s="36"/>
      <c r="B241" s="151"/>
      <c r="C241" s="215" t="s">
        <v>446</v>
      </c>
      <c r="D241" s="215" t="s">
        <v>230</v>
      </c>
      <c r="E241" s="216" t="s">
        <v>447</v>
      </c>
      <c r="F241" s="217" t="s">
        <v>448</v>
      </c>
      <c r="G241" s="218" t="s">
        <v>185</v>
      </c>
      <c r="H241" s="219">
        <v>6</v>
      </c>
      <c r="I241" s="220"/>
      <c r="J241" s="221"/>
      <c r="K241" s="222">
        <f>ROUND(P241*H241,2)</f>
        <v>0</v>
      </c>
      <c r="L241" s="217" t="s">
        <v>1</v>
      </c>
      <c r="M241" s="223"/>
      <c r="N241" s="224" t="s">
        <v>1</v>
      </c>
      <c r="O241" s="196" t="s">
        <v>41</v>
      </c>
      <c r="P241" s="197">
        <f>I241+J241</f>
        <v>0</v>
      </c>
      <c r="Q241" s="197">
        <f>ROUND(I241*H241,2)</f>
        <v>0</v>
      </c>
      <c r="R241" s="197">
        <f>ROUND(J241*H241,2)</f>
        <v>0</v>
      </c>
      <c r="S241" s="75"/>
      <c r="T241" s="198">
        <f>S241*H241</f>
        <v>0</v>
      </c>
      <c r="U241" s="198">
        <v>0</v>
      </c>
      <c r="V241" s="198">
        <f>U241*H241</f>
        <v>0</v>
      </c>
      <c r="W241" s="198">
        <v>0</v>
      </c>
      <c r="X241" s="199">
        <f>W241*H241</f>
        <v>0</v>
      </c>
      <c r="Y241" s="36"/>
      <c r="Z241" s="36"/>
      <c r="AA241" s="36"/>
      <c r="AB241" s="36"/>
      <c r="AC241" s="36"/>
      <c r="AD241" s="36"/>
      <c r="AE241" s="36"/>
      <c r="AR241" s="200" t="s">
        <v>316</v>
      </c>
      <c r="AT241" s="200" t="s">
        <v>230</v>
      </c>
      <c r="AU241" s="200" t="s">
        <v>88</v>
      </c>
      <c r="AY241" s="17" t="s">
        <v>148</v>
      </c>
      <c r="BE241" s="201">
        <f>IF(O241="základní",K241,0)</f>
        <v>0</v>
      </c>
      <c r="BF241" s="201">
        <f>IF(O241="snížená",K241,0)</f>
        <v>0</v>
      </c>
      <c r="BG241" s="201">
        <f>IF(O241="zákl. přenesená",K241,0)</f>
        <v>0</v>
      </c>
      <c r="BH241" s="201">
        <f>IF(O241="sníž. přenesená",K241,0)</f>
        <v>0</v>
      </c>
      <c r="BI241" s="201">
        <f>IF(O241="nulová",K241,0)</f>
        <v>0</v>
      </c>
      <c r="BJ241" s="17" t="s">
        <v>86</v>
      </c>
      <c r="BK241" s="201">
        <f>ROUND(P241*H241,2)</f>
        <v>0</v>
      </c>
      <c r="BL241" s="17" t="s">
        <v>316</v>
      </c>
      <c r="BM241" s="200" t="s">
        <v>449</v>
      </c>
    </row>
    <row r="242" s="2" customFormat="1" ht="16.5" customHeight="1">
      <c r="A242" s="36"/>
      <c r="B242" s="151"/>
      <c r="C242" s="188" t="s">
        <v>450</v>
      </c>
      <c r="D242" s="188" t="s">
        <v>151</v>
      </c>
      <c r="E242" s="189" t="s">
        <v>451</v>
      </c>
      <c r="F242" s="190" t="s">
        <v>452</v>
      </c>
      <c r="G242" s="191" t="s">
        <v>185</v>
      </c>
      <c r="H242" s="192">
        <v>7</v>
      </c>
      <c r="I242" s="193"/>
      <c r="J242" s="193"/>
      <c r="K242" s="194">
        <f>ROUND(P242*H242,2)</f>
        <v>0</v>
      </c>
      <c r="L242" s="190" t="s">
        <v>1</v>
      </c>
      <c r="M242" s="37"/>
      <c r="N242" s="195" t="s">
        <v>1</v>
      </c>
      <c r="O242" s="196" t="s">
        <v>41</v>
      </c>
      <c r="P242" s="197">
        <f>I242+J242</f>
        <v>0</v>
      </c>
      <c r="Q242" s="197">
        <f>ROUND(I242*H242,2)</f>
        <v>0</v>
      </c>
      <c r="R242" s="197">
        <f>ROUND(J242*H242,2)</f>
        <v>0</v>
      </c>
      <c r="S242" s="75"/>
      <c r="T242" s="198">
        <f>S242*H242</f>
        <v>0</v>
      </c>
      <c r="U242" s="198">
        <v>0</v>
      </c>
      <c r="V242" s="198">
        <f>U242*H242</f>
        <v>0</v>
      </c>
      <c r="W242" s="198">
        <v>0</v>
      </c>
      <c r="X242" s="199">
        <f>W242*H242</f>
        <v>0</v>
      </c>
      <c r="Y242" s="36"/>
      <c r="Z242" s="36"/>
      <c r="AA242" s="36"/>
      <c r="AB242" s="36"/>
      <c r="AC242" s="36"/>
      <c r="AD242" s="36"/>
      <c r="AE242" s="36"/>
      <c r="AR242" s="200" t="s">
        <v>248</v>
      </c>
      <c r="AT242" s="200" t="s">
        <v>151</v>
      </c>
      <c r="AU242" s="200" t="s">
        <v>88</v>
      </c>
      <c r="AY242" s="17" t="s">
        <v>148</v>
      </c>
      <c r="BE242" s="201">
        <f>IF(O242="základní",K242,0)</f>
        <v>0</v>
      </c>
      <c r="BF242" s="201">
        <f>IF(O242="snížená",K242,0)</f>
        <v>0</v>
      </c>
      <c r="BG242" s="201">
        <f>IF(O242="zákl. přenesená",K242,0)</f>
        <v>0</v>
      </c>
      <c r="BH242" s="201">
        <f>IF(O242="sníž. přenesená",K242,0)</f>
        <v>0</v>
      </c>
      <c r="BI242" s="201">
        <f>IF(O242="nulová",K242,0)</f>
        <v>0</v>
      </c>
      <c r="BJ242" s="17" t="s">
        <v>86</v>
      </c>
      <c r="BK242" s="201">
        <f>ROUND(P242*H242,2)</f>
        <v>0</v>
      </c>
      <c r="BL242" s="17" t="s">
        <v>248</v>
      </c>
      <c r="BM242" s="200" t="s">
        <v>453</v>
      </c>
    </row>
    <row r="243" s="2" customFormat="1" ht="16.5" customHeight="1">
      <c r="A243" s="36"/>
      <c r="B243" s="151"/>
      <c r="C243" s="215" t="s">
        <v>454</v>
      </c>
      <c r="D243" s="215" t="s">
        <v>230</v>
      </c>
      <c r="E243" s="216" t="s">
        <v>455</v>
      </c>
      <c r="F243" s="217" t="s">
        <v>456</v>
      </c>
      <c r="G243" s="218" t="s">
        <v>185</v>
      </c>
      <c r="H243" s="219">
        <v>7</v>
      </c>
      <c r="I243" s="220"/>
      <c r="J243" s="221"/>
      <c r="K243" s="222">
        <f>ROUND(P243*H243,2)</f>
        <v>0</v>
      </c>
      <c r="L243" s="217" t="s">
        <v>1</v>
      </c>
      <c r="M243" s="223"/>
      <c r="N243" s="224" t="s">
        <v>1</v>
      </c>
      <c r="O243" s="196" t="s">
        <v>41</v>
      </c>
      <c r="P243" s="197">
        <f>I243+J243</f>
        <v>0</v>
      </c>
      <c r="Q243" s="197">
        <f>ROUND(I243*H243,2)</f>
        <v>0</v>
      </c>
      <c r="R243" s="197">
        <f>ROUND(J243*H243,2)</f>
        <v>0</v>
      </c>
      <c r="S243" s="75"/>
      <c r="T243" s="198">
        <f>S243*H243</f>
        <v>0</v>
      </c>
      <c r="U243" s="198">
        <v>0</v>
      </c>
      <c r="V243" s="198">
        <f>U243*H243</f>
        <v>0</v>
      </c>
      <c r="W243" s="198">
        <v>0</v>
      </c>
      <c r="X243" s="199">
        <f>W243*H243</f>
        <v>0</v>
      </c>
      <c r="Y243" s="36"/>
      <c r="Z243" s="36"/>
      <c r="AA243" s="36"/>
      <c r="AB243" s="36"/>
      <c r="AC243" s="36"/>
      <c r="AD243" s="36"/>
      <c r="AE243" s="36"/>
      <c r="AR243" s="200" t="s">
        <v>316</v>
      </c>
      <c r="AT243" s="200" t="s">
        <v>230</v>
      </c>
      <c r="AU243" s="200" t="s">
        <v>88</v>
      </c>
      <c r="AY243" s="17" t="s">
        <v>148</v>
      </c>
      <c r="BE243" s="201">
        <f>IF(O243="základní",K243,0)</f>
        <v>0</v>
      </c>
      <c r="BF243" s="201">
        <f>IF(O243="snížená",K243,0)</f>
        <v>0</v>
      </c>
      <c r="BG243" s="201">
        <f>IF(O243="zákl. přenesená",K243,0)</f>
        <v>0</v>
      </c>
      <c r="BH243" s="201">
        <f>IF(O243="sníž. přenesená",K243,0)</f>
        <v>0</v>
      </c>
      <c r="BI243" s="201">
        <f>IF(O243="nulová",K243,0)</f>
        <v>0</v>
      </c>
      <c r="BJ243" s="17" t="s">
        <v>86</v>
      </c>
      <c r="BK243" s="201">
        <f>ROUND(P243*H243,2)</f>
        <v>0</v>
      </c>
      <c r="BL243" s="17" t="s">
        <v>316</v>
      </c>
      <c r="BM243" s="200" t="s">
        <v>457</v>
      </c>
    </row>
    <row r="244" s="2" customFormat="1" ht="21.75" customHeight="1">
      <c r="A244" s="36"/>
      <c r="B244" s="151"/>
      <c r="C244" s="188" t="s">
        <v>458</v>
      </c>
      <c r="D244" s="188" t="s">
        <v>151</v>
      </c>
      <c r="E244" s="189" t="s">
        <v>459</v>
      </c>
      <c r="F244" s="190" t="s">
        <v>460</v>
      </c>
      <c r="G244" s="191" t="s">
        <v>185</v>
      </c>
      <c r="H244" s="192">
        <v>11</v>
      </c>
      <c r="I244" s="193"/>
      <c r="J244" s="193"/>
      <c r="K244" s="194">
        <f>ROUND(P244*H244,2)</f>
        <v>0</v>
      </c>
      <c r="L244" s="190" t="s">
        <v>1</v>
      </c>
      <c r="M244" s="37"/>
      <c r="N244" s="195" t="s">
        <v>1</v>
      </c>
      <c r="O244" s="196" t="s">
        <v>41</v>
      </c>
      <c r="P244" s="197">
        <f>I244+J244</f>
        <v>0</v>
      </c>
      <c r="Q244" s="197">
        <f>ROUND(I244*H244,2)</f>
        <v>0</v>
      </c>
      <c r="R244" s="197">
        <f>ROUND(J244*H244,2)</f>
        <v>0</v>
      </c>
      <c r="S244" s="75"/>
      <c r="T244" s="198">
        <f>S244*H244</f>
        <v>0</v>
      </c>
      <c r="U244" s="198">
        <v>0</v>
      </c>
      <c r="V244" s="198">
        <f>U244*H244</f>
        <v>0</v>
      </c>
      <c r="W244" s="198">
        <v>0</v>
      </c>
      <c r="X244" s="199">
        <f>W244*H244</f>
        <v>0</v>
      </c>
      <c r="Y244" s="36"/>
      <c r="Z244" s="36"/>
      <c r="AA244" s="36"/>
      <c r="AB244" s="36"/>
      <c r="AC244" s="36"/>
      <c r="AD244" s="36"/>
      <c r="AE244" s="36"/>
      <c r="AR244" s="200" t="s">
        <v>172</v>
      </c>
      <c r="AT244" s="200" t="s">
        <v>151</v>
      </c>
      <c r="AU244" s="200" t="s">
        <v>88</v>
      </c>
      <c r="AY244" s="17" t="s">
        <v>148</v>
      </c>
      <c r="BE244" s="201">
        <f>IF(O244="základní",K244,0)</f>
        <v>0</v>
      </c>
      <c r="BF244" s="201">
        <f>IF(O244="snížená",K244,0)</f>
        <v>0</v>
      </c>
      <c r="BG244" s="201">
        <f>IF(O244="zákl. přenesená",K244,0)</f>
        <v>0</v>
      </c>
      <c r="BH244" s="201">
        <f>IF(O244="sníž. přenesená",K244,0)</f>
        <v>0</v>
      </c>
      <c r="BI244" s="201">
        <f>IF(O244="nulová",K244,0)</f>
        <v>0</v>
      </c>
      <c r="BJ244" s="17" t="s">
        <v>86</v>
      </c>
      <c r="BK244" s="201">
        <f>ROUND(P244*H244,2)</f>
        <v>0</v>
      </c>
      <c r="BL244" s="17" t="s">
        <v>172</v>
      </c>
      <c r="BM244" s="200" t="s">
        <v>461</v>
      </c>
    </row>
    <row r="245" s="2" customFormat="1" ht="16.5" customHeight="1">
      <c r="A245" s="36"/>
      <c r="B245" s="151"/>
      <c r="C245" s="215" t="s">
        <v>462</v>
      </c>
      <c r="D245" s="215" t="s">
        <v>230</v>
      </c>
      <c r="E245" s="216" t="s">
        <v>463</v>
      </c>
      <c r="F245" s="217" t="s">
        <v>464</v>
      </c>
      <c r="G245" s="218" t="s">
        <v>185</v>
      </c>
      <c r="H245" s="219">
        <v>11</v>
      </c>
      <c r="I245" s="220"/>
      <c r="J245" s="221"/>
      <c r="K245" s="222">
        <f>ROUND(P245*H245,2)</f>
        <v>0</v>
      </c>
      <c r="L245" s="217" t="s">
        <v>1</v>
      </c>
      <c r="M245" s="223"/>
      <c r="N245" s="224" t="s">
        <v>1</v>
      </c>
      <c r="O245" s="196" t="s">
        <v>41</v>
      </c>
      <c r="P245" s="197">
        <f>I245+J245</f>
        <v>0</v>
      </c>
      <c r="Q245" s="197">
        <f>ROUND(I245*H245,2)</f>
        <v>0</v>
      </c>
      <c r="R245" s="197">
        <f>ROUND(J245*H245,2)</f>
        <v>0</v>
      </c>
      <c r="S245" s="75"/>
      <c r="T245" s="198">
        <f>S245*H245</f>
        <v>0</v>
      </c>
      <c r="U245" s="198">
        <v>0</v>
      </c>
      <c r="V245" s="198">
        <f>U245*H245</f>
        <v>0</v>
      </c>
      <c r="W245" s="198">
        <v>0</v>
      </c>
      <c r="X245" s="199">
        <f>W245*H245</f>
        <v>0</v>
      </c>
      <c r="Y245" s="36"/>
      <c r="Z245" s="36"/>
      <c r="AA245" s="36"/>
      <c r="AB245" s="36"/>
      <c r="AC245" s="36"/>
      <c r="AD245" s="36"/>
      <c r="AE245" s="36"/>
      <c r="AR245" s="200" t="s">
        <v>380</v>
      </c>
      <c r="AT245" s="200" t="s">
        <v>230</v>
      </c>
      <c r="AU245" s="200" t="s">
        <v>88</v>
      </c>
      <c r="AY245" s="17" t="s">
        <v>148</v>
      </c>
      <c r="BE245" s="201">
        <f>IF(O245="základní",K245,0)</f>
        <v>0</v>
      </c>
      <c r="BF245" s="201">
        <f>IF(O245="snížená",K245,0)</f>
        <v>0</v>
      </c>
      <c r="BG245" s="201">
        <f>IF(O245="zákl. přenesená",K245,0)</f>
        <v>0</v>
      </c>
      <c r="BH245" s="201">
        <f>IF(O245="sníž. přenesená",K245,0)</f>
        <v>0</v>
      </c>
      <c r="BI245" s="201">
        <f>IF(O245="nulová",K245,0)</f>
        <v>0</v>
      </c>
      <c r="BJ245" s="17" t="s">
        <v>86</v>
      </c>
      <c r="BK245" s="201">
        <f>ROUND(P245*H245,2)</f>
        <v>0</v>
      </c>
      <c r="BL245" s="17" t="s">
        <v>172</v>
      </c>
      <c r="BM245" s="200" t="s">
        <v>465</v>
      </c>
    </row>
    <row r="246" s="2" customFormat="1" ht="24.15" customHeight="1">
      <c r="A246" s="36"/>
      <c r="B246" s="151"/>
      <c r="C246" s="188" t="s">
        <v>466</v>
      </c>
      <c r="D246" s="188" t="s">
        <v>151</v>
      </c>
      <c r="E246" s="189" t="s">
        <v>467</v>
      </c>
      <c r="F246" s="190" t="s">
        <v>468</v>
      </c>
      <c r="G246" s="191" t="s">
        <v>185</v>
      </c>
      <c r="H246" s="192">
        <v>2</v>
      </c>
      <c r="I246" s="193"/>
      <c r="J246" s="193"/>
      <c r="K246" s="194">
        <f>ROUND(P246*H246,2)</f>
        <v>0</v>
      </c>
      <c r="L246" s="190" t="s">
        <v>1</v>
      </c>
      <c r="M246" s="37"/>
      <c r="N246" s="195" t="s">
        <v>1</v>
      </c>
      <c r="O246" s="196" t="s">
        <v>41</v>
      </c>
      <c r="P246" s="197">
        <f>I246+J246</f>
        <v>0</v>
      </c>
      <c r="Q246" s="197">
        <f>ROUND(I246*H246,2)</f>
        <v>0</v>
      </c>
      <c r="R246" s="197">
        <f>ROUND(J246*H246,2)</f>
        <v>0</v>
      </c>
      <c r="S246" s="75"/>
      <c r="T246" s="198">
        <f>S246*H246</f>
        <v>0</v>
      </c>
      <c r="U246" s="198">
        <v>0</v>
      </c>
      <c r="V246" s="198">
        <f>U246*H246</f>
        <v>0</v>
      </c>
      <c r="W246" s="198">
        <v>0</v>
      </c>
      <c r="X246" s="199">
        <f>W246*H246</f>
        <v>0</v>
      </c>
      <c r="Y246" s="36"/>
      <c r="Z246" s="36"/>
      <c r="AA246" s="36"/>
      <c r="AB246" s="36"/>
      <c r="AC246" s="36"/>
      <c r="AD246" s="36"/>
      <c r="AE246" s="36"/>
      <c r="AR246" s="200" t="s">
        <v>172</v>
      </c>
      <c r="AT246" s="200" t="s">
        <v>151</v>
      </c>
      <c r="AU246" s="200" t="s">
        <v>88</v>
      </c>
      <c r="AY246" s="17" t="s">
        <v>148</v>
      </c>
      <c r="BE246" s="201">
        <f>IF(O246="základní",K246,0)</f>
        <v>0</v>
      </c>
      <c r="BF246" s="201">
        <f>IF(O246="snížená",K246,0)</f>
        <v>0</v>
      </c>
      <c r="BG246" s="201">
        <f>IF(O246="zákl. přenesená",K246,0)</f>
        <v>0</v>
      </c>
      <c r="BH246" s="201">
        <f>IF(O246="sníž. přenesená",K246,0)</f>
        <v>0</v>
      </c>
      <c r="BI246" s="201">
        <f>IF(O246="nulová",K246,0)</f>
        <v>0</v>
      </c>
      <c r="BJ246" s="17" t="s">
        <v>86</v>
      </c>
      <c r="BK246" s="201">
        <f>ROUND(P246*H246,2)</f>
        <v>0</v>
      </c>
      <c r="BL246" s="17" t="s">
        <v>172</v>
      </c>
      <c r="BM246" s="200" t="s">
        <v>469</v>
      </c>
    </row>
    <row r="247" s="2" customFormat="1" ht="24.15" customHeight="1">
      <c r="A247" s="36"/>
      <c r="B247" s="151"/>
      <c r="C247" s="215" t="s">
        <v>470</v>
      </c>
      <c r="D247" s="215" t="s">
        <v>230</v>
      </c>
      <c r="E247" s="216" t="s">
        <v>471</v>
      </c>
      <c r="F247" s="217" t="s">
        <v>472</v>
      </c>
      <c r="G247" s="218" t="s">
        <v>185</v>
      </c>
      <c r="H247" s="219">
        <v>2</v>
      </c>
      <c r="I247" s="220"/>
      <c r="J247" s="221"/>
      <c r="K247" s="222">
        <f>ROUND(P247*H247,2)</f>
        <v>0</v>
      </c>
      <c r="L247" s="217" t="s">
        <v>1</v>
      </c>
      <c r="M247" s="223"/>
      <c r="N247" s="224" t="s">
        <v>1</v>
      </c>
      <c r="O247" s="196" t="s">
        <v>41</v>
      </c>
      <c r="P247" s="197">
        <f>I247+J247</f>
        <v>0</v>
      </c>
      <c r="Q247" s="197">
        <f>ROUND(I247*H247,2)</f>
        <v>0</v>
      </c>
      <c r="R247" s="197">
        <f>ROUND(J247*H247,2)</f>
        <v>0</v>
      </c>
      <c r="S247" s="75"/>
      <c r="T247" s="198">
        <f>S247*H247</f>
        <v>0</v>
      </c>
      <c r="U247" s="198">
        <v>0</v>
      </c>
      <c r="V247" s="198">
        <f>U247*H247</f>
        <v>0</v>
      </c>
      <c r="W247" s="198">
        <v>0</v>
      </c>
      <c r="X247" s="199">
        <f>W247*H247</f>
        <v>0</v>
      </c>
      <c r="Y247" s="36"/>
      <c r="Z247" s="36"/>
      <c r="AA247" s="36"/>
      <c r="AB247" s="36"/>
      <c r="AC247" s="36"/>
      <c r="AD247" s="36"/>
      <c r="AE247" s="36"/>
      <c r="AR247" s="200" t="s">
        <v>380</v>
      </c>
      <c r="AT247" s="200" t="s">
        <v>230</v>
      </c>
      <c r="AU247" s="200" t="s">
        <v>88</v>
      </c>
      <c r="AY247" s="17" t="s">
        <v>148</v>
      </c>
      <c r="BE247" s="201">
        <f>IF(O247="základní",K247,0)</f>
        <v>0</v>
      </c>
      <c r="BF247" s="201">
        <f>IF(O247="snížená",K247,0)</f>
        <v>0</v>
      </c>
      <c r="BG247" s="201">
        <f>IF(O247="zákl. přenesená",K247,0)</f>
        <v>0</v>
      </c>
      <c r="BH247" s="201">
        <f>IF(O247="sníž. přenesená",K247,0)</f>
        <v>0</v>
      </c>
      <c r="BI247" s="201">
        <f>IF(O247="nulová",K247,0)</f>
        <v>0</v>
      </c>
      <c r="BJ247" s="17" t="s">
        <v>86</v>
      </c>
      <c r="BK247" s="201">
        <f>ROUND(P247*H247,2)</f>
        <v>0</v>
      </c>
      <c r="BL247" s="17" t="s">
        <v>172</v>
      </c>
      <c r="BM247" s="200" t="s">
        <v>473</v>
      </c>
    </row>
    <row r="248" s="2" customFormat="1" ht="24.15" customHeight="1">
      <c r="A248" s="36"/>
      <c r="B248" s="151"/>
      <c r="C248" s="188" t="s">
        <v>474</v>
      </c>
      <c r="D248" s="188" t="s">
        <v>151</v>
      </c>
      <c r="E248" s="189" t="s">
        <v>475</v>
      </c>
      <c r="F248" s="190" t="s">
        <v>476</v>
      </c>
      <c r="G248" s="191" t="s">
        <v>185</v>
      </c>
      <c r="H248" s="192">
        <v>3</v>
      </c>
      <c r="I248" s="193"/>
      <c r="J248" s="193"/>
      <c r="K248" s="194">
        <f>ROUND(P248*H248,2)</f>
        <v>0</v>
      </c>
      <c r="L248" s="190" t="s">
        <v>1</v>
      </c>
      <c r="M248" s="37"/>
      <c r="N248" s="195" t="s">
        <v>1</v>
      </c>
      <c r="O248" s="196" t="s">
        <v>41</v>
      </c>
      <c r="P248" s="197">
        <f>I248+J248</f>
        <v>0</v>
      </c>
      <c r="Q248" s="197">
        <f>ROUND(I248*H248,2)</f>
        <v>0</v>
      </c>
      <c r="R248" s="197">
        <f>ROUND(J248*H248,2)</f>
        <v>0</v>
      </c>
      <c r="S248" s="75"/>
      <c r="T248" s="198">
        <f>S248*H248</f>
        <v>0</v>
      </c>
      <c r="U248" s="198">
        <v>0</v>
      </c>
      <c r="V248" s="198">
        <f>U248*H248</f>
        <v>0</v>
      </c>
      <c r="W248" s="198">
        <v>0</v>
      </c>
      <c r="X248" s="199">
        <f>W248*H248</f>
        <v>0</v>
      </c>
      <c r="Y248" s="36"/>
      <c r="Z248" s="36"/>
      <c r="AA248" s="36"/>
      <c r="AB248" s="36"/>
      <c r="AC248" s="36"/>
      <c r="AD248" s="36"/>
      <c r="AE248" s="36"/>
      <c r="AR248" s="200" t="s">
        <v>172</v>
      </c>
      <c r="AT248" s="200" t="s">
        <v>151</v>
      </c>
      <c r="AU248" s="200" t="s">
        <v>88</v>
      </c>
      <c r="AY248" s="17" t="s">
        <v>148</v>
      </c>
      <c r="BE248" s="201">
        <f>IF(O248="základní",K248,0)</f>
        <v>0</v>
      </c>
      <c r="BF248" s="201">
        <f>IF(O248="snížená",K248,0)</f>
        <v>0</v>
      </c>
      <c r="BG248" s="201">
        <f>IF(O248="zákl. přenesená",K248,0)</f>
        <v>0</v>
      </c>
      <c r="BH248" s="201">
        <f>IF(O248="sníž. přenesená",K248,0)</f>
        <v>0</v>
      </c>
      <c r="BI248" s="201">
        <f>IF(O248="nulová",K248,0)</f>
        <v>0</v>
      </c>
      <c r="BJ248" s="17" t="s">
        <v>86</v>
      </c>
      <c r="BK248" s="201">
        <f>ROUND(P248*H248,2)</f>
        <v>0</v>
      </c>
      <c r="BL248" s="17" t="s">
        <v>172</v>
      </c>
      <c r="BM248" s="200" t="s">
        <v>477</v>
      </c>
    </row>
    <row r="249" s="2" customFormat="1" ht="24.15" customHeight="1">
      <c r="A249" s="36"/>
      <c r="B249" s="151"/>
      <c r="C249" s="215" t="s">
        <v>478</v>
      </c>
      <c r="D249" s="215" t="s">
        <v>230</v>
      </c>
      <c r="E249" s="216" t="s">
        <v>479</v>
      </c>
      <c r="F249" s="217" t="s">
        <v>480</v>
      </c>
      <c r="G249" s="218" t="s">
        <v>185</v>
      </c>
      <c r="H249" s="219">
        <v>3</v>
      </c>
      <c r="I249" s="220"/>
      <c r="J249" s="221"/>
      <c r="K249" s="222">
        <f>ROUND(P249*H249,2)</f>
        <v>0</v>
      </c>
      <c r="L249" s="217" t="s">
        <v>1</v>
      </c>
      <c r="M249" s="223"/>
      <c r="N249" s="224" t="s">
        <v>1</v>
      </c>
      <c r="O249" s="196" t="s">
        <v>41</v>
      </c>
      <c r="P249" s="197">
        <f>I249+J249</f>
        <v>0</v>
      </c>
      <c r="Q249" s="197">
        <f>ROUND(I249*H249,2)</f>
        <v>0</v>
      </c>
      <c r="R249" s="197">
        <f>ROUND(J249*H249,2)</f>
        <v>0</v>
      </c>
      <c r="S249" s="75"/>
      <c r="T249" s="198">
        <f>S249*H249</f>
        <v>0</v>
      </c>
      <c r="U249" s="198">
        <v>0</v>
      </c>
      <c r="V249" s="198">
        <f>U249*H249</f>
        <v>0</v>
      </c>
      <c r="W249" s="198">
        <v>0</v>
      </c>
      <c r="X249" s="199">
        <f>W249*H249</f>
        <v>0</v>
      </c>
      <c r="Y249" s="36"/>
      <c r="Z249" s="36"/>
      <c r="AA249" s="36"/>
      <c r="AB249" s="36"/>
      <c r="AC249" s="36"/>
      <c r="AD249" s="36"/>
      <c r="AE249" s="36"/>
      <c r="AR249" s="200" t="s">
        <v>316</v>
      </c>
      <c r="AT249" s="200" t="s">
        <v>230</v>
      </c>
      <c r="AU249" s="200" t="s">
        <v>88</v>
      </c>
      <c r="AY249" s="17" t="s">
        <v>148</v>
      </c>
      <c r="BE249" s="201">
        <f>IF(O249="základní",K249,0)</f>
        <v>0</v>
      </c>
      <c r="BF249" s="201">
        <f>IF(O249="snížená",K249,0)</f>
        <v>0</v>
      </c>
      <c r="BG249" s="201">
        <f>IF(O249="zákl. přenesená",K249,0)</f>
        <v>0</v>
      </c>
      <c r="BH249" s="201">
        <f>IF(O249="sníž. přenesená",K249,0)</f>
        <v>0</v>
      </c>
      <c r="BI249" s="201">
        <f>IF(O249="nulová",K249,0)</f>
        <v>0</v>
      </c>
      <c r="BJ249" s="17" t="s">
        <v>86</v>
      </c>
      <c r="BK249" s="201">
        <f>ROUND(P249*H249,2)</f>
        <v>0</v>
      </c>
      <c r="BL249" s="17" t="s">
        <v>316</v>
      </c>
      <c r="BM249" s="200" t="s">
        <v>481</v>
      </c>
    </row>
    <row r="250" s="2" customFormat="1" ht="24.15" customHeight="1">
      <c r="A250" s="36"/>
      <c r="B250" s="151"/>
      <c r="C250" s="188" t="s">
        <v>482</v>
      </c>
      <c r="D250" s="188" t="s">
        <v>151</v>
      </c>
      <c r="E250" s="189" t="s">
        <v>483</v>
      </c>
      <c r="F250" s="190" t="s">
        <v>484</v>
      </c>
      <c r="G250" s="191" t="s">
        <v>185</v>
      </c>
      <c r="H250" s="192">
        <v>2</v>
      </c>
      <c r="I250" s="193"/>
      <c r="J250" s="193"/>
      <c r="K250" s="194">
        <f>ROUND(P250*H250,2)</f>
        <v>0</v>
      </c>
      <c r="L250" s="190" t="s">
        <v>1</v>
      </c>
      <c r="M250" s="37"/>
      <c r="N250" s="195" t="s">
        <v>1</v>
      </c>
      <c r="O250" s="196" t="s">
        <v>41</v>
      </c>
      <c r="P250" s="197">
        <f>I250+J250</f>
        <v>0</v>
      </c>
      <c r="Q250" s="197">
        <f>ROUND(I250*H250,2)</f>
        <v>0</v>
      </c>
      <c r="R250" s="197">
        <f>ROUND(J250*H250,2)</f>
        <v>0</v>
      </c>
      <c r="S250" s="75"/>
      <c r="T250" s="198">
        <f>S250*H250</f>
        <v>0</v>
      </c>
      <c r="U250" s="198">
        <v>0</v>
      </c>
      <c r="V250" s="198">
        <f>U250*H250</f>
        <v>0</v>
      </c>
      <c r="W250" s="198">
        <v>0</v>
      </c>
      <c r="X250" s="199">
        <f>W250*H250</f>
        <v>0</v>
      </c>
      <c r="Y250" s="36"/>
      <c r="Z250" s="36"/>
      <c r="AA250" s="36"/>
      <c r="AB250" s="36"/>
      <c r="AC250" s="36"/>
      <c r="AD250" s="36"/>
      <c r="AE250" s="36"/>
      <c r="AR250" s="200" t="s">
        <v>172</v>
      </c>
      <c r="AT250" s="200" t="s">
        <v>151</v>
      </c>
      <c r="AU250" s="200" t="s">
        <v>88</v>
      </c>
      <c r="AY250" s="17" t="s">
        <v>148</v>
      </c>
      <c r="BE250" s="201">
        <f>IF(O250="základní",K250,0)</f>
        <v>0</v>
      </c>
      <c r="BF250" s="201">
        <f>IF(O250="snížená",K250,0)</f>
        <v>0</v>
      </c>
      <c r="BG250" s="201">
        <f>IF(O250="zákl. přenesená",K250,0)</f>
        <v>0</v>
      </c>
      <c r="BH250" s="201">
        <f>IF(O250="sníž. přenesená",K250,0)</f>
        <v>0</v>
      </c>
      <c r="BI250" s="201">
        <f>IF(O250="nulová",K250,0)</f>
        <v>0</v>
      </c>
      <c r="BJ250" s="17" t="s">
        <v>86</v>
      </c>
      <c r="BK250" s="201">
        <f>ROUND(P250*H250,2)</f>
        <v>0</v>
      </c>
      <c r="BL250" s="17" t="s">
        <v>172</v>
      </c>
      <c r="BM250" s="200" t="s">
        <v>485</v>
      </c>
    </row>
    <row r="251" s="2" customFormat="1" ht="24.15" customHeight="1">
      <c r="A251" s="36"/>
      <c r="B251" s="151"/>
      <c r="C251" s="215" t="s">
        <v>486</v>
      </c>
      <c r="D251" s="215" t="s">
        <v>230</v>
      </c>
      <c r="E251" s="216" t="s">
        <v>487</v>
      </c>
      <c r="F251" s="217" t="s">
        <v>488</v>
      </c>
      <c r="G251" s="218" t="s">
        <v>185</v>
      </c>
      <c r="H251" s="219">
        <v>2</v>
      </c>
      <c r="I251" s="220"/>
      <c r="J251" s="221"/>
      <c r="K251" s="222">
        <f>ROUND(P251*H251,2)</f>
        <v>0</v>
      </c>
      <c r="L251" s="217" t="s">
        <v>1</v>
      </c>
      <c r="M251" s="223"/>
      <c r="N251" s="224" t="s">
        <v>1</v>
      </c>
      <c r="O251" s="196" t="s">
        <v>41</v>
      </c>
      <c r="P251" s="197">
        <f>I251+J251</f>
        <v>0</v>
      </c>
      <c r="Q251" s="197">
        <f>ROUND(I251*H251,2)</f>
        <v>0</v>
      </c>
      <c r="R251" s="197">
        <f>ROUND(J251*H251,2)</f>
        <v>0</v>
      </c>
      <c r="S251" s="75"/>
      <c r="T251" s="198">
        <f>S251*H251</f>
        <v>0</v>
      </c>
      <c r="U251" s="198">
        <v>0</v>
      </c>
      <c r="V251" s="198">
        <f>U251*H251</f>
        <v>0</v>
      </c>
      <c r="W251" s="198">
        <v>0</v>
      </c>
      <c r="X251" s="199">
        <f>W251*H251</f>
        <v>0</v>
      </c>
      <c r="Y251" s="36"/>
      <c r="Z251" s="36"/>
      <c r="AA251" s="36"/>
      <c r="AB251" s="36"/>
      <c r="AC251" s="36"/>
      <c r="AD251" s="36"/>
      <c r="AE251" s="36"/>
      <c r="AR251" s="200" t="s">
        <v>380</v>
      </c>
      <c r="AT251" s="200" t="s">
        <v>230</v>
      </c>
      <c r="AU251" s="200" t="s">
        <v>88</v>
      </c>
      <c r="AY251" s="17" t="s">
        <v>148</v>
      </c>
      <c r="BE251" s="201">
        <f>IF(O251="základní",K251,0)</f>
        <v>0</v>
      </c>
      <c r="BF251" s="201">
        <f>IF(O251="snížená",K251,0)</f>
        <v>0</v>
      </c>
      <c r="BG251" s="201">
        <f>IF(O251="zákl. přenesená",K251,0)</f>
        <v>0</v>
      </c>
      <c r="BH251" s="201">
        <f>IF(O251="sníž. přenesená",K251,0)</f>
        <v>0</v>
      </c>
      <c r="BI251" s="201">
        <f>IF(O251="nulová",K251,0)</f>
        <v>0</v>
      </c>
      <c r="BJ251" s="17" t="s">
        <v>86</v>
      </c>
      <c r="BK251" s="201">
        <f>ROUND(P251*H251,2)</f>
        <v>0</v>
      </c>
      <c r="BL251" s="17" t="s">
        <v>172</v>
      </c>
      <c r="BM251" s="200" t="s">
        <v>489</v>
      </c>
    </row>
    <row r="252" s="2" customFormat="1" ht="16.5" customHeight="1">
      <c r="A252" s="36"/>
      <c r="B252" s="151"/>
      <c r="C252" s="188" t="s">
        <v>490</v>
      </c>
      <c r="D252" s="188" t="s">
        <v>151</v>
      </c>
      <c r="E252" s="189" t="s">
        <v>491</v>
      </c>
      <c r="F252" s="190" t="s">
        <v>492</v>
      </c>
      <c r="G252" s="191" t="s">
        <v>185</v>
      </c>
      <c r="H252" s="192">
        <v>4</v>
      </c>
      <c r="I252" s="193"/>
      <c r="J252" s="193"/>
      <c r="K252" s="194">
        <f>ROUND(P252*H252,2)</f>
        <v>0</v>
      </c>
      <c r="L252" s="190" t="s">
        <v>1</v>
      </c>
      <c r="M252" s="37"/>
      <c r="N252" s="195" t="s">
        <v>1</v>
      </c>
      <c r="O252" s="196" t="s">
        <v>41</v>
      </c>
      <c r="P252" s="197">
        <f>I252+J252</f>
        <v>0</v>
      </c>
      <c r="Q252" s="197">
        <f>ROUND(I252*H252,2)</f>
        <v>0</v>
      </c>
      <c r="R252" s="197">
        <f>ROUND(J252*H252,2)</f>
        <v>0</v>
      </c>
      <c r="S252" s="75"/>
      <c r="T252" s="198">
        <f>S252*H252</f>
        <v>0</v>
      </c>
      <c r="U252" s="198">
        <v>0</v>
      </c>
      <c r="V252" s="198">
        <f>U252*H252</f>
        <v>0</v>
      </c>
      <c r="W252" s="198">
        <v>0</v>
      </c>
      <c r="X252" s="199">
        <f>W252*H252</f>
        <v>0</v>
      </c>
      <c r="Y252" s="36"/>
      <c r="Z252" s="36"/>
      <c r="AA252" s="36"/>
      <c r="AB252" s="36"/>
      <c r="AC252" s="36"/>
      <c r="AD252" s="36"/>
      <c r="AE252" s="36"/>
      <c r="AR252" s="200" t="s">
        <v>172</v>
      </c>
      <c r="AT252" s="200" t="s">
        <v>151</v>
      </c>
      <c r="AU252" s="200" t="s">
        <v>88</v>
      </c>
      <c r="AY252" s="17" t="s">
        <v>148</v>
      </c>
      <c r="BE252" s="201">
        <f>IF(O252="základní",K252,0)</f>
        <v>0</v>
      </c>
      <c r="BF252" s="201">
        <f>IF(O252="snížená",K252,0)</f>
        <v>0</v>
      </c>
      <c r="BG252" s="201">
        <f>IF(O252="zákl. přenesená",K252,0)</f>
        <v>0</v>
      </c>
      <c r="BH252" s="201">
        <f>IF(O252="sníž. přenesená",K252,0)</f>
        <v>0</v>
      </c>
      <c r="BI252" s="201">
        <f>IF(O252="nulová",K252,0)</f>
        <v>0</v>
      </c>
      <c r="BJ252" s="17" t="s">
        <v>86</v>
      </c>
      <c r="BK252" s="201">
        <f>ROUND(P252*H252,2)</f>
        <v>0</v>
      </c>
      <c r="BL252" s="17" t="s">
        <v>172</v>
      </c>
      <c r="BM252" s="200" t="s">
        <v>493</v>
      </c>
    </row>
    <row r="253" s="2" customFormat="1" ht="16.5" customHeight="1">
      <c r="A253" s="36"/>
      <c r="B253" s="151"/>
      <c r="C253" s="215" t="s">
        <v>494</v>
      </c>
      <c r="D253" s="215" t="s">
        <v>230</v>
      </c>
      <c r="E253" s="216" t="s">
        <v>495</v>
      </c>
      <c r="F253" s="217" t="s">
        <v>496</v>
      </c>
      <c r="G253" s="218" t="s">
        <v>185</v>
      </c>
      <c r="H253" s="219">
        <v>4</v>
      </c>
      <c r="I253" s="220"/>
      <c r="J253" s="221"/>
      <c r="K253" s="222">
        <f>ROUND(P253*H253,2)</f>
        <v>0</v>
      </c>
      <c r="L253" s="217" t="s">
        <v>1</v>
      </c>
      <c r="M253" s="223"/>
      <c r="N253" s="224" t="s">
        <v>1</v>
      </c>
      <c r="O253" s="196" t="s">
        <v>41</v>
      </c>
      <c r="P253" s="197">
        <f>I253+J253</f>
        <v>0</v>
      </c>
      <c r="Q253" s="197">
        <f>ROUND(I253*H253,2)</f>
        <v>0</v>
      </c>
      <c r="R253" s="197">
        <f>ROUND(J253*H253,2)</f>
        <v>0</v>
      </c>
      <c r="S253" s="75"/>
      <c r="T253" s="198">
        <f>S253*H253</f>
        <v>0</v>
      </c>
      <c r="U253" s="198">
        <v>0</v>
      </c>
      <c r="V253" s="198">
        <f>U253*H253</f>
        <v>0</v>
      </c>
      <c r="W253" s="198">
        <v>0</v>
      </c>
      <c r="X253" s="199">
        <f>W253*H253</f>
        <v>0</v>
      </c>
      <c r="Y253" s="36"/>
      <c r="Z253" s="36"/>
      <c r="AA253" s="36"/>
      <c r="AB253" s="36"/>
      <c r="AC253" s="36"/>
      <c r="AD253" s="36"/>
      <c r="AE253" s="36"/>
      <c r="AR253" s="200" t="s">
        <v>316</v>
      </c>
      <c r="AT253" s="200" t="s">
        <v>230</v>
      </c>
      <c r="AU253" s="200" t="s">
        <v>88</v>
      </c>
      <c r="AY253" s="17" t="s">
        <v>148</v>
      </c>
      <c r="BE253" s="201">
        <f>IF(O253="základní",K253,0)</f>
        <v>0</v>
      </c>
      <c r="BF253" s="201">
        <f>IF(O253="snížená",K253,0)</f>
        <v>0</v>
      </c>
      <c r="BG253" s="201">
        <f>IF(O253="zákl. přenesená",K253,0)</f>
        <v>0</v>
      </c>
      <c r="BH253" s="201">
        <f>IF(O253="sníž. přenesená",K253,0)</f>
        <v>0</v>
      </c>
      <c r="BI253" s="201">
        <f>IF(O253="nulová",K253,0)</f>
        <v>0</v>
      </c>
      <c r="BJ253" s="17" t="s">
        <v>86</v>
      </c>
      <c r="BK253" s="201">
        <f>ROUND(P253*H253,2)</f>
        <v>0</v>
      </c>
      <c r="BL253" s="17" t="s">
        <v>316</v>
      </c>
      <c r="BM253" s="200" t="s">
        <v>497</v>
      </c>
    </row>
    <row r="254" s="2" customFormat="1" ht="24.15" customHeight="1">
      <c r="A254" s="36"/>
      <c r="B254" s="151"/>
      <c r="C254" s="188" t="s">
        <v>498</v>
      </c>
      <c r="D254" s="188" t="s">
        <v>151</v>
      </c>
      <c r="E254" s="189" t="s">
        <v>499</v>
      </c>
      <c r="F254" s="190" t="s">
        <v>500</v>
      </c>
      <c r="G254" s="191" t="s">
        <v>185</v>
      </c>
      <c r="H254" s="192">
        <v>2</v>
      </c>
      <c r="I254" s="193"/>
      <c r="J254" s="193"/>
      <c r="K254" s="194">
        <f>ROUND(P254*H254,2)</f>
        <v>0</v>
      </c>
      <c r="L254" s="190" t="s">
        <v>1</v>
      </c>
      <c r="M254" s="37"/>
      <c r="N254" s="195" t="s">
        <v>1</v>
      </c>
      <c r="O254" s="196" t="s">
        <v>41</v>
      </c>
      <c r="P254" s="197">
        <f>I254+J254</f>
        <v>0</v>
      </c>
      <c r="Q254" s="197">
        <f>ROUND(I254*H254,2)</f>
        <v>0</v>
      </c>
      <c r="R254" s="197">
        <f>ROUND(J254*H254,2)</f>
        <v>0</v>
      </c>
      <c r="S254" s="75"/>
      <c r="T254" s="198">
        <f>S254*H254</f>
        <v>0</v>
      </c>
      <c r="U254" s="198">
        <v>0</v>
      </c>
      <c r="V254" s="198">
        <f>U254*H254</f>
        <v>0</v>
      </c>
      <c r="W254" s="198">
        <v>0</v>
      </c>
      <c r="X254" s="199">
        <f>W254*H254</f>
        <v>0</v>
      </c>
      <c r="Y254" s="36"/>
      <c r="Z254" s="36"/>
      <c r="AA254" s="36"/>
      <c r="AB254" s="36"/>
      <c r="AC254" s="36"/>
      <c r="AD254" s="36"/>
      <c r="AE254" s="36"/>
      <c r="AR254" s="200" t="s">
        <v>172</v>
      </c>
      <c r="AT254" s="200" t="s">
        <v>151</v>
      </c>
      <c r="AU254" s="200" t="s">
        <v>88</v>
      </c>
      <c r="AY254" s="17" t="s">
        <v>148</v>
      </c>
      <c r="BE254" s="201">
        <f>IF(O254="základní",K254,0)</f>
        <v>0</v>
      </c>
      <c r="BF254" s="201">
        <f>IF(O254="snížená",K254,0)</f>
        <v>0</v>
      </c>
      <c r="BG254" s="201">
        <f>IF(O254="zákl. přenesená",K254,0)</f>
        <v>0</v>
      </c>
      <c r="BH254" s="201">
        <f>IF(O254="sníž. přenesená",K254,0)</f>
        <v>0</v>
      </c>
      <c r="BI254" s="201">
        <f>IF(O254="nulová",K254,0)</f>
        <v>0</v>
      </c>
      <c r="BJ254" s="17" t="s">
        <v>86</v>
      </c>
      <c r="BK254" s="201">
        <f>ROUND(P254*H254,2)</f>
        <v>0</v>
      </c>
      <c r="BL254" s="17" t="s">
        <v>172</v>
      </c>
      <c r="BM254" s="200" t="s">
        <v>501</v>
      </c>
    </row>
    <row r="255" s="2" customFormat="1" ht="21.75" customHeight="1">
      <c r="A255" s="36"/>
      <c r="B255" s="151"/>
      <c r="C255" s="215" t="s">
        <v>502</v>
      </c>
      <c r="D255" s="215" t="s">
        <v>230</v>
      </c>
      <c r="E255" s="216" t="s">
        <v>503</v>
      </c>
      <c r="F255" s="217" t="s">
        <v>504</v>
      </c>
      <c r="G255" s="218" t="s">
        <v>185</v>
      </c>
      <c r="H255" s="219">
        <v>2</v>
      </c>
      <c r="I255" s="220"/>
      <c r="J255" s="221"/>
      <c r="K255" s="222">
        <f>ROUND(P255*H255,2)</f>
        <v>0</v>
      </c>
      <c r="L255" s="217" t="s">
        <v>1</v>
      </c>
      <c r="M255" s="223"/>
      <c r="N255" s="224" t="s">
        <v>1</v>
      </c>
      <c r="O255" s="196" t="s">
        <v>41</v>
      </c>
      <c r="P255" s="197">
        <f>I255+J255</f>
        <v>0</v>
      </c>
      <c r="Q255" s="197">
        <f>ROUND(I255*H255,2)</f>
        <v>0</v>
      </c>
      <c r="R255" s="197">
        <f>ROUND(J255*H255,2)</f>
        <v>0</v>
      </c>
      <c r="S255" s="75"/>
      <c r="T255" s="198">
        <f>S255*H255</f>
        <v>0</v>
      </c>
      <c r="U255" s="198">
        <v>0</v>
      </c>
      <c r="V255" s="198">
        <f>U255*H255</f>
        <v>0</v>
      </c>
      <c r="W255" s="198">
        <v>0</v>
      </c>
      <c r="X255" s="199">
        <f>W255*H255</f>
        <v>0</v>
      </c>
      <c r="Y255" s="36"/>
      <c r="Z255" s="36"/>
      <c r="AA255" s="36"/>
      <c r="AB255" s="36"/>
      <c r="AC255" s="36"/>
      <c r="AD255" s="36"/>
      <c r="AE255" s="36"/>
      <c r="AR255" s="200" t="s">
        <v>316</v>
      </c>
      <c r="AT255" s="200" t="s">
        <v>230</v>
      </c>
      <c r="AU255" s="200" t="s">
        <v>88</v>
      </c>
      <c r="AY255" s="17" t="s">
        <v>148</v>
      </c>
      <c r="BE255" s="201">
        <f>IF(O255="základní",K255,0)</f>
        <v>0</v>
      </c>
      <c r="BF255" s="201">
        <f>IF(O255="snížená",K255,0)</f>
        <v>0</v>
      </c>
      <c r="BG255" s="201">
        <f>IF(O255="zákl. přenesená",K255,0)</f>
        <v>0</v>
      </c>
      <c r="BH255" s="201">
        <f>IF(O255="sníž. přenesená",K255,0)</f>
        <v>0</v>
      </c>
      <c r="BI255" s="201">
        <f>IF(O255="nulová",K255,0)</f>
        <v>0</v>
      </c>
      <c r="BJ255" s="17" t="s">
        <v>86</v>
      </c>
      <c r="BK255" s="201">
        <f>ROUND(P255*H255,2)</f>
        <v>0</v>
      </c>
      <c r="BL255" s="17" t="s">
        <v>316</v>
      </c>
      <c r="BM255" s="200" t="s">
        <v>505</v>
      </c>
    </row>
    <row r="256" s="2" customFormat="1" ht="16.5" customHeight="1">
      <c r="A256" s="36"/>
      <c r="B256" s="151"/>
      <c r="C256" s="188" t="s">
        <v>506</v>
      </c>
      <c r="D256" s="188" t="s">
        <v>151</v>
      </c>
      <c r="E256" s="189" t="s">
        <v>507</v>
      </c>
      <c r="F256" s="190" t="s">
        <v>508</v>
      </c>
      <c r="G256" s="191" t="s">
        <v>206</v>
      </c>
      <c r="H256" s="192">
        <v>143</v>
      </c>
      <c r="I256" s="193"/>
      <c r="J256" s="193"/>
      <c r="K256" s="194">
        <f>ROUND(P256*H256,2)</f>
        <v>0</v>
      </c>
      <c r="L256" s="190" t="s">
        <v>1</v>
      </c>
      <c r="M256" s="37"/>
      <c r="N256" s="195" t="s">
        <v>1</v>
      </c>
      <c r="O256" s="196" t="s">
        <v>41</v>
      </c>
      <c r="P256" s="197">
        <f>I256+J256</f>
        <v>0</v>
      </c>
      <c r="Q256" s="197">
        <f>ROUND(I256*H256,2)</f>
        <v>0</v>
      </c>
      <c r="R256" s="197">
        <f>ROUND(J256*H256,2)</f>
        <v>0</v>
      </c>
      <c r="S256" s="75"/>
      <c r="T256" s="198">
        <f>S256*H256</f>
        <v>0</v>
      </c>
      <c r="U256" s="198">
        <v>0</v>
      </c>
      <c r="V256" s="198">
        <f>U256*H256</f>
        <v>0</v>
      </c>
      <c r="W256" s="198">
        <v>0</v>
      </c>
      <c r="X256" s="199">
        <f>W256*H256</f>
        <v>0</v>
      </c>
      <c r="Y256" s="36"/>
      <c r="Z256" s="36"/>
      <c r="AA256" s="36"/>
      <c r="AB256" s="36"/>
      <c r="AC256" s="36"/>
      <c r="AD256" s="36"/>
      <c r="AE256" s="36"/>
      <c r="AR256" s="200" t="s">
        <v>172</v>
      </c>
      <c r="AT256" s="200" t="s">
        <v>151</v>
      </c>
      <c r="AU256" s="200" t="s">
        <v>88</v>
      </c>
      <c r="AY256" s="17" t="s">
        <v>148</v>
      </c>
      <c r="BE256" s="201">
        <f>IF(O256="základní",K256,0)</f>
        <v>0</v>
      </c>
      <c r="BF256" s="201">
        <f>IF(O256="snížená",K256,0)</f>
        <v>0</v>
      </c>
      <c r="BG256" s="201">
        <f>IF(O256="zákl. přenesená",K256,0)</f>
        <v>0</v>
      </c>
      <c r="BH256" s="201">
        <f>IF(O256="sníž. přenesená",K256,0)</f>
        <v>0</v>
      </c>
      <c r="BI256" s="201">
        <f>IF(O256="nulová",K256,0)</f>
        <v>0</v>
      </c>
      <c r="BJ256" s="17" t="s">
        <v>86</v>
      </c>
      <c r="BK256" s="201">
        <f>ROUND(P256*H256,2)</f>
        <v>0</v>
      </c>
      <c r="BL256" s="17" t="s">
        <v>172</v>
      </c>
      <c r="BM256" s="200" t="s">
        <v>509</v>
      </c>
    </row>
    <row r="257" s="13" customFormat="1">
      <c r="A257" s="13"/>
      <c r="B257" s="206"/>
      <c r="C257" s="13"/>
      <c r="D257" s="207" t="s">
        <v>165</v>
      </c>
      <c r="E257" s="13"/>
      <c r="F257" s="209" t="s">
        <v>510</v>
      </c>
      <c r="G257" s="13"/>
      <c r="H257" s="210">
        <v>143</v>
      </c>
      <c r="I257" s="211"/>
      <c r="J257" s="211"/>
      <c r="K257" s="13"/>
      <c r="L257" s="13"/>
      <c r="M257" s="206"/>
      <c r="N257" s="212"/>
      <c r="O257" s="213"/>
      <c r="P257" s="213"/>
      <c r="Q257" s="213"/>
      <c r="R257" s="213"/>
      <c r="S257" s="213"/>
      <c r="T257" s="213"/>
      <c r="U257" s="213"/>
      <c r="V257" s="213"/>
      <c r="W257" s="213"/>
      <c r="X257" s="214"/>
      <c r="Y257" s="13"/>
      <c r="Z257" s="13"/>
      <c r="AA257" s="13"/>
      <c r="AB257" s="13"/>
      <c r="AC257" s="13"/>
      <c r="AD257" s="13"/>
      <c r="AE257" s="13"/>
      <c r="AT257" s="208" t="s">
        <v>165</v>
      </c>
      <c r="AU257" s="208" t="s">
        <v>88</v>
      </c>
      <c r="AV257" s="13" t="s">
        <v>88</v>
      </c>
      <c r="AW257" s="13" t="s">
        <v>3</v>
      </c>
      <c r="AX257" s="13" t="s">
        <v>86</v>
      </c>
      <c r="AY257" s="208" t="s">
        <v>148</v>
      </c>
    </row>
    <row r="258" s="2" customFormat="1" ht="16.5" customHeight="1">
      <c r="A258" s="36"/>
      <c r="B258" s="151"/>
      <c r="C258" s="215" t="s">
        <v>511</v>
      </c>
      <c r="D258" s="215" t="s">
        <v>230</v>
      </c>
      <c r="E258" s="216" t="s">
        <v>512</v>
      </c>
      <c r="F258" s="217" t="s">
        <v>513</v>
      </c>
      <c r="G258" s="218" t="s">
        <v>206</v>
      </c>
      <c r="H258" s="219">
        <v>143</v>
      </c>
      <c r="I258" s="220"/>
      <c r="J258" s="221"/>
      <c r="K258" s="222">
        <f>ROUND(P258*H258,2)</f>
        <v>0</v>
      </c>
      <c r="L258" s="217" t="s">
        <v>1</v>
      </c>
      <c r="M258" s="223"/>
      <c r="N258" s="224" t="s">
        <v>1</v>
      </c>
      <c r="O258" s="196" t="s">
        <v>41</v>
      </c>
      <c r="P258" s="197">
        <f>I258+J258</f>
        <v>0</v>
      </c>
      <c r="Q258" s="197">
        <f>ROUND(I258*H258,2)</f>
        <v>0</v>
      </c>
      <c r="R258" s="197">
        <f>ROUND(J258*H258,2)</f>
        <v>0</v>
      </c>
      <c r="S258" s="75"/>
      <c r="T258" s="198">
        <f>S258*H258</f>
        <v>0</v>
      </c>
      <c r="U258" s="198">
        <v>0</v>
      </c>
      <c r="V258" s="198">
        <f>U258*H258</f>
        <v>0</v>
      </c>
      <c r="W258" s="198">
        <v>0</v>
      </c>
      <c r="X258" s="199">
        <f>W258*H258</f>
        <v>0</v>
      </c>
      <c r="Y258" s="36"/>
      <c r="Z258" s="36"/>
      <c r="AA258" s="36"/>
      <c r="AB258" s="36"/>
      <c r="AC258" s="36"/>
      <c r="AD258" s="36"/>
      <c r="AE258" s="36"/>
      <c r="AR258" s="200" t="s">
        <v>380</v>
      </c>
      <c r="AT258" s="200" t="s">
        <v>230</v>
      </c>
      <c r="AU258" s="200" t="s">
        <v>88</v>
      </c>
      <c r="AY258" s="17" t="s">
        <v>148</v>
      </c>
      <c r="BE258" s="201">
        <f>IF(O258="základní",K258,0)</f>
        <v>0</v>
      </c>
      <c r="BF258" s="201">
        <f>IF(O258="snížená",K258,0)</f>
        <v>0</v>
      </c>
      <c r="BG258" s="201">
        <f>IF(O258="zákl. přenesená",K258,0)</f>
        <v>0</v>
      </c>
      <c r="BH258" s="201">
        <f>IF(O258="sníž. přenesená",K258,0)</f>
        <v>0</v>
      </c>
      <c r="BI258" s="201">
        <f>IF(O258="nulová",K258,0)</f>
        <v>0</v>
      </c>
      <c r="BJ258" s="17" t="s">
        <v>86</v>
      </c>
      <c r="BK258" s="201">
        <f>ROUND(P258*H258,2)</f>
        <v>0</v>
      </c>
      <c r="BL258" s="17" t="s">
        <v>172</v>
      </c>
      <c r="BM258" s="200" t="s">
        <v>514</v>
      </c>
    </row>
    <row r="259" s="13" customFormat="1">
      <c r="A259" s="13"/>
      <c r="B259" s="206"/>
      <c r="C259" s="13"/>
      <c r="D259" s="207" t="s">
        <v>165</v>
      </c>
      <c r="E259" s="208" t="s">
        <v>1</v>
      </c>
      <c r="F259" s="209" t="s">
        <v>515</v>
      </c>
      <c r="G259" s="13"/>
      <c r="H259" s="210">
        <v>130</v>
      </c>
      <c r="I259" s="211"/>
      <c r="J259" s="211"/>
      <c r="K259" s="13"/>
      <c r="L259" s="13"/>
      <c r="M259" s="206"/>
      <c r="N259" s="212"/>
      <c r="O259" s="213"/>
      <c r="P259" s="213"/>
      <c r="Q259" s="213"/>
      <c r="R259" s="213"/>
      <c r="S259" s="213"/>
      <c r="T259" s="213"/>
      <c r="U259" s="213"/>
      <c r="V259" s="213"/>
      <c r="W259" s="213"/>
      <c r="X259" s="214"/>
      <c r="Y259" s="13"/>
      <c r="Z259" s="13"/>
      <c r="AA259" s="13"/>
      <c r="AB259" s="13"/>
      <c r="AC259" s="13"/>
      <c r="AD259" s="13"/>
      <c r="AE259" s="13"/>
      <c r="AT259" s="208" t="s">
        <v>165</v>
      </c>
      <c r="AU259" s="208" t="s">
        <v>88</v>
      </c>
      <c r="AV259" s="13" t="s">
        <v>88</v>
      </c>
      <c r="AW259" s="13" t="s">
        <v>4</v>
      </c>
      <c r="AX259" s="13" t="s">
        <v>86</v>
      </c>
      <c r="AY259" s="208" t="s">
        <v>148</v>
      </c>
    </row>
    <row r="260" s="13" customFormat="1">
      <c r="A260" s="13"/>
      <c r="B260" s="206"/>
      <c r="C260" s="13"/>
      <c r="D260" s="207" t="s">
        <v>165</v>
      </c>
      <c r="E260" s="13"/>
      <c r="F260" s="209" t="s">
        <v>510</v>
      </c>
      <c r="G260" s="13"/>
      <c r="H260" s="210">
        <v>143</v>
      </c>
      <c r="I260" s="211"/>
      <c r="J260" s="211"/>
      <c r="K260" s="13"/>
      <c r="L260" s="13"/>
      <c r="M260" s="206"/>
      <c r="N260" s="212"/>
      <c r="O260" s="213"/>
      <c r="P260" s="213"/>
      <c r="Q260" s="213"/>
      <c r="R260" s="213"/>
      <c r="S260" s="213"/>
      <c r="T260" s="213"/>
      <c r="U260" s="213"/>
      <c r="V260" s="213"/>
      <c r="W260" s="213"/>
      <c r="X260" s="214"/>
      <c r="Y260" s="13"/>
      <c r="Z260" s="13"/>
      <c r="AA260" s="13"/>
      <c r="AB260" s="13"/>
      <c r="AC260" s="13"/>
      <c r="AD260" s="13"/>
      <c r="AE260" s="13"/>
      <c r="AT260" s="208" t="s">
        <v>165</v>
      </c>
      <c r="AU260" s="208" t="s">
        <v>88</v>
      </c>
      <c r="AV260" s="13" t="s">
        <v>88</v>
      </c>
      <c r="AW260" s="13" t="s">
        <v>3</v>
      </c>
      <c r="AX260" s="13" t="s">
        <v>86</v>
      </c>
      <c r="AY260" s="208" t="s">
        <v>148</v>
      </c>
    </row>
    <row r="261" s="2" customFormat="1" ht="24.15" customHeight="1">
      <c r="A261" s="36"/>
      <c r="B261" s="151"/>
      <c r="C261" s="188" t="s">
        <v>516</v>
      </c>
      <c r="D261" s="188" t="s">
        <v>151</v>
      </c>
      <c r="E261" s="189" t="s">
        <v>517</v>
      </c>
      <c r="F261" s="190" t="s">
        <v>518</v>
      </c>
      <c r="G261" s="191" t="s">
        <v>185</v>
      </c>
      <c r="H261" s="192">
        <v>2</v>
      </c>
      <c r="I261" s="193"/>
      <c r="J261" s="193"/>
      <c r="K261" s="194">
        <f>ROUND(P261*H261,2)</f>
        <v>0</v>
      </c>
      <c r="L261" s="190" t="s">
        <v>1</v>
      </c>
      <c r="M261" s="37"/>
      <c r="N261" s="195" t="s">
        <v>1</v>
      </c>
      <c r="O261" s="196" t="s">
        <v>41</v>
      </c>
      <c r="P261" s="197">
        <f>I261+J261</f>
        <v>0</v>
      </c>
      <c r="Q261" s="197">
        <f>ROUND(I261*H261,2)</f>
        <v>0</v>
      </c>
      <c r="R261" s="197">
        <f>ROUND(J261*H261,2)</f>
        <v>0</v>
      </c>
      <c r="S261" s="75"/>
      <c r="T261" s="198">
        <f>S261*H261</f>
        <v>0</v>
      </c>
      <c r="U261" s="198">
        <v>0</v>
      </c>
      <c r="V261" s="198">
        <f>U261*H261</f>
        <v>0</v>
      </c>
      <c r="W261" s="198">
        <v>0</v>
      </c>
      <c r="X261" s="199">
        <f>W261*H261</f>
        <v>0</v>
      </c>
      <c r="Y261" s="36"/>
      <c r="Z261" s="36"/>
      <c r="AA261" s="36"/>
      <c r="AB261" s="36"/>
      <c r="AC261" s="36"/>
      <c r="AD261" s="36"/>
      <c r="AE261" s="36"/>
      <c r="AR261" s="200" t="s">
        <v>172</v>
      </c>
      <c r="AT261" s="200" t="s">
        <v>151</v>
      </c>
      <c r="AU261" s="200" t="s">
        <v>88</v>
      </c>
      <c r="AY261" s="17" t="s">
        <v>148</v>
      </c>
      <c r="BE261" s="201">
        <f>IF(O261="základní",K261,0)</f>
        <v>0</v>
      </c>
      <c r="BF261" s="201">
        <f>IF(O261="snížená",K261,0)</f>
        <v>0</v>
      </c>
      <c r="BG261" s="201">
        <f>IF(O261="zákl. přenesená",K261,0)</f>
        <v>0</v>
      </c>
      <c r="BH261" s="201">
        <f>IF(O261="sníž. přenesená",K261,0)</f>
        <v>0</v>
      </c>
      <c r="BI261" s="201">
        <f>IF(O261="nulová",K261,0)</f>
        <v>0</v>
      </c>
      <c r="BJ261" s="17" t="s">
        <v>86</v>
      </c>
      <c r="BK261" s="201">
        <f>ROUND(P261*H261,2)</f>
        <v>0</v>
      </c>
      <c r="BL261" s="17" t="s">
        <v>172</v>
      </c>
      <c r="BM261" s="200" t="s">
        <v>519</v>
      </c>
    </row>
    <row r="262" s="2" customFormat="1" ht="24.15" customHeight="1">
      <c r="A262" s="36"/>
      <c r="B262" s="151"/>
      <c r="C262" s="215" t="s">
        <v>520</v>
      </c>
      <c r="D262" s="215" t="s">
        <v>230</v>
      </c>
      <c r="E262" s="216" t="s">
        <v>521</v>
      </c>
      <c r="F262" s="217" t="s">
        <v>522</v>
      </c>
      <c r="G262" s="218" t="s">
        <v>185</v>
      </c>
      <c r="H262" s="219">
        <v>2</v>
      </c>
      <c r="I262" s="220"/>
      <c r="J262" s="221"/>
      <c r="K262" s="222">
        <f>ROUND(P262*H262,2)</f>
        <v>0</v>
      </c>
      <c r="L262" s="217" t="s">
        <v>1</v>
      </c>
      <c r="M262" s="223"/>
      <c r="N262" s="224" t="s">
        <v>1</v>
      </c>
      <c r="O262" s="196" t="s">
        <v>41</v>
      </c>
      <c r="P262" s="197">
        <f>I262+J262</f>
        <v>0</v>
      </c>
      <c r="Q262" s="197">
        <f>ROUND(I262*H262,2)</f>
        <v>0</v>
      </c>
      <c r="R262" s="197">
        <f>ROUND(J262*H262,2)</f>
        <v>0</v>
      </c>
      <c r="S262" s="75"/>
      <c r="T262" s="198">
        <f>S262*H262</f>
        <v>0</v>
      </c>
      <c r="U262" s="198">
        <v>0</v>
      </c>
      <c r="V262" s="198">
        <f>U262*H262</f>
        <v>0</v>
      </c>
      <c r="W262" s="198">
        <v>0</v>
      </c>
      <c r="X262" s="199">
        <f>W262*H262</f>
        <v>0</v>
      </c>
      <c r="Y262" s="36"/>
      <c r="Z262" s="36"/>
      <c r="AA262" s="36"/>
      <c r="AB262" s="36"/>
      <c r="AC262" s="36"/>
      <c r="AD262" s="36"/>
      <c r="AE262" s="36"/>
      <c r="AR262" s="200" t="s">
        <v>316</v>
      </c>
      <c r="AT262" s="200" t="s">
        <v>230</v>
      </c>
      <c r="AU262" s="200" t="s">
        <v>88</v>
      </c>
      <c r="AY262" s="17" t="s">
        <v>148</v>
      </c>
      <c r="BE262" s="201">
        <f>IF(O262="základní",K262,0)</f>
        <v>0</v>
      </c>
      <c r="BF262" s="201">
        <f>IF(O262="snížená",K262,0)</f>
        <v>0</v>
      </c>
      <c r="BG262" s="201">
        <f>IF(O262="zákl. přenesená",K262,0)</f>
        <v>0</v>
      </c>
      <c r="BH262" s="201">
        <f>IF(O262="sníž. přenesená",K262,0)</f>
        <v>0</v>
      </c>
      <c r="BI262" s="201">
        <f>IF(O262="nulová",K262,0)</f>
        <v>0</v>
      </c>
      <c r="BJ262" s="17" t="s">
        <v>86</v>
      </c>
      <c r="BK262" s="201">
        <f>ROUND(P262*H262,2)</f>
        <v>0</v>
      </c>
      <c r="BL262" s="17" t="s">
        <v>316</v>
      </c>
      <c r="BM262" s="200" t="s">
        <v>523</v>
      </c>
    </row>
    <row r="263" s="2" customFormat="1" ht="21.75" customHeight="1">
      <c r="A263" s="36"/>
      <c r="B263" s="151"/>
      <c r="C263" s="188" t="s">
        <v>524</v>
      </c>
      <c r="D263" s="188" t="s">
        <v>151</v>
      </c>
      <c r="E263" s="189" t="s">
        <v>525</v>
      </c>
      <c r="F263" s="190" t="s">
        <v>526</v>
      </c>
      <c r="G263" s="191" t="s">
        <v>185</v>
      </c>
      <c r="H263" s="192">
        <v>2</v>
      </c>
      <c r="I263" s="193"/>
      <c r="J263" s="193"/>
      <c r="K263" s="194">
        <f>ROUND(P263*H263,2)</f>
        <v>0</v>
      </c>
      <c r="L263" s="190" t="s">
        <v>1</v>
      </c>
      <c r="M263" s="37"/>
      <c r="N263" s="195" t="s">
        <v>1</v>
      </c>
      <c r="O263" s="196" t="s">
        <v>41</v>
      </c>
      <c r="P263" s="197">
        <f>I263+J263</f>
        <v>0</v>
      </c>
      <c r="Q263" s="197">
        <f>ROUND(I263*H263,2)</f>
        <v>0</v>
      </c>
      <c r="R263" s="197">
        <f>ROUND(J263*H263,2)</f>
        <v>0</v>
      </c>
      <c r="S263" s="75"/>
      <c r="T263" s="198">
        <f>S263*H263</f>
        <v>0</v>
      </c>
      <c r="U263" s="198">
        <v>0</v>
      </c>
      <c r="V263" s="198">
        <f>U263*H263</f>
        <v>0</v>
      </c>
      <c r="W263" s="198">
        <v>0</v>
      </c>
      <c r="X263" s="199">
        <f>W263*H263</f>
        <v>0</v>
      </c>
      <c r="Y263" s="36"/>
      <c r="Z263" s="36"/>
      <c r="AA263" s="36"/>
      <c r="AB263" s="36"/>
      <c r="AC263" s="36"/>
      <c r="AD263" s="36"/>
      <c r="AE263" s="36"/>
      <c r="AR263" s="200" t="s">
        <v>172</v>
      </c>
      <c r="AT263" s="200" t="s">
        <v>151</v>
      </c>
      <c r="AU263" s="200" t="s">
        <v>88</v>
      </c>
      <c r="AY263" s="17" t="s">
        <v>148</v>
      </c>
      <c r="BE263" s="201">
        <f>IF(O263="základní",K263,0)</f>
        <v>0</v>
      </c>
      <c r="BF263" s="201">
        <f>IF(O263="snížená",K263,0)</f>
        <v>0</v>
      </c>
      <c r="BG263" s="201">
        <f>IF(O263="zákl. přenesená",K263,0)</f>
        <v>0</v>
      </c>
      <c r="BH263" s="201">
        <f>IF(O263="sníž. přenesená",K263,0)</f>
        <v>0</v>
      </c>
      <c r="BI263" s="201">
        <f>IF(O263="nulová",K263,0)</f>
        <v>0</v>
      </c>
      <c r="BJ263" s="17" t="s">
        <v>86</v>
      </c>
      <c r="BK263" s="201">
        <f>ROUND(P263*H263,2)</f>
        <v>0</v>
      </c>
      <c r="BL263" s="17" t="s">
        <v>172</v>
      </c>
      <c r="BM263" s="200" t="s">
        <v>527</v>
      </c>
    </row>
    <row r="264" s="2" customFormat="1" ht="16.5" customHeight="1">
      <c r="A264" s="36"/>
      <c r="B264" s="151"/>
      <c r="C264" s="215" t="s">
        <v>528</v>
      </c>
      <c r="D264" s="215" t="s">
        <v>230</v>
      </c>
      <c r="E264" s="216" t="s">
        <v>529</v>
      </c>
      <c r="F264" s="217" t="s">
        <v>530</v>
      </c>
      <c r="G264" s="218" t="s">
        <v>185</v>
      </c>
      <c r="H264" s="219">
        <v>2</v>
      </c>
      <c r="I264" s="220"/>
      <c r="J264" s="221"/>
      <c r="K264" s="222">
        <f>ROUND(P264*H264,2)</f>
        <v>0</v>
      </c>
      <c r="L264" s="217" t="s">
        <v>1</v>
      </c>
      <c r="M264" s="223"/>
      <c r="N264" s="224" t="s">
        <v>1</v>
      </c>
      <c r="O264" s="196" t="s">
        <v>41</v>
      </c>
      <c r="P264" s="197">
        <f>I264+J264</f>
        <v>0</v>
      </c>
      <c r="Q264" s="197">
        <f>ROUND(I264*H264,2)</f>
        <v>0</v>
      </c>
      <c r="R264" s="197">
        <f>ROUND(J264*H264,2)</f>
        <v>0</v>
      </c>
      <c r="S264" s="75"/>
      <c r="T264" s="198">
        <f>S264*H264</f>
        <v>0</v>
      </c>
      <c r="U264" s="198">
        <v>0</v>
      </c>
      <c r="V264" s="198">
        <f>U264*H264</f>
        <v>0</v>
      </c>
      <c r="W264" s="198">
        <v>0</v>
      </c>
      <c r="X264" s="199">
        <f>W264*H264</f>
        <v>0</v>
      </c>
      <c r="Y264" s="36"/>
      <c r="Z264" s="36"/>
      <c r="AA264" s="36"/>
      <c r="AB264" s="36"/>
      <c r="AC264" s="36"/>
      <c r="AD264" s="36"/>
      <c r="AE264" s="36"/>
      <c r="AR264" s="200" t="s">
        <v>316</v>
      </c>
      <c r="AT264" s="200" t="s">
        <v>230</v>
      </c>
      <c r="AU264" s="200" t="s">
        <v>88</v>
      </c>
      <c r="AY264" s="17" t="s">
        <v>148</v>
      </c>
      <c r="BE264" s="201">
        <f>IF(O264="základní",K264,0)</f>
        <v>0</v>
      </c>
      <c r="BF264" s="201">
        <f>IF(O264="snížená",K264,0)</f>
        <v>0</v>
      </c>
      <c r="BG264" s="201">
        <f>IF(O264="zákl. přenesená",K264,0)</f>
        <v>0</v>
      </c>
      <c r="BH264" s="201">
        <f>IF(O264="sníž. přenesená",K264,0)</f>
        <v>0</v>
      </c>
      <c r="BI264" s="201">
        <f>IF(O264="nulová",K264,0)</f>
        <v>0</v>
      </c>
      <c r="BJ264" s="17" t="s">
        <v>86</v>
      </c>
      <c r="BK264" s="201">
        <f>ROUND(P264*H264,2)</f>
        <v>0</v>
      </c>
      <c r="BL264" s="17" t="s">
        <v>316</v>
      </c>
      <c r="BM264" s="200" t="s">
        <v>531</v>
      </c>
    </row>
    <row r="265" s="2" customFormat="1" ht="21.75" customHeight="1">
      <c r="A265" s="36"/>
      <c r="B265" s="151"/>
      <c r="C265" s="188" t="s">
        <v>532</v>
      </c>
      <c r="D265" s="188" t="s">
        <v>151</v>
      </c>
      <c r="E265" s="189" t="s">
        <v>533</v>
      </c>
      <c r="F265" s="190" t="s">
        <v>534</v>
      </c>
      <c r="G265" s="191" t="s">
        <v>185</v>
      </c>
      <c r="H265" s="192">
        <v>1</v>
      </c>
      <c r="I265" s="193"/>
      <c r="J265" s="193"/>
      <c r="K265" s="194">
        <f>ROUND(P265*H265,2)</f>
        <v>0</v>
      </c>
      <c r="L265" s="190" t="s">
        <v>1</v>
      </c>
      <c r="M265" s="37"/>
      <c r="N265" s="195" t="s">
        <v>1</v>
      </c>
      <c r="O265" s="196" t="s">
        <v>41</v>
      </c>
      <c r="P265" s="197">
        <f>I265+J265</f>
        <v>0</v>
      </c>
      <c r="Q265" s="197">
        <f>ROUND(I265*H265,2)</f>
        <v>0</v>
      </c>
      <c r="R265" s="197">
        <f>ROUND(J265*H265,2)</f>
        <v>0</v>
      </c>
      <c r="S265" s="75"/>
      <c r="T265" s="198">
        <f>S265*H265</f>
        <v>0</v>
      </c>
      <c r="U265" s="198">
        <v>0</v>
      </c>
      <c r="V265" s="198">
        <f>U265*H265</f>
        <v>0</v>
      </c>
      <c r="W265" s="198">
        <v>0</v>
      </c>
      <c r="X265" s="199">
        <f>W265*H265</f>
        <v>0</v>
      </c>
      <c r="Y265" s="36"/>
      <c r="Z265" s="36"/>
      <c r="AA265" s="36"/>
      <c r="AB265" s="36"/>
      <c r="AC265" s="36"/>
      <c r="AD265" s="36"/>
      <c r="AE265" s="36"/>
      <c r="AR265" s="200" t="s">
        <v>172</v>
      </c>
      <c r="AT265" s="200" t="s">
        <v>151</v>
      </c>
      <c r="AU265" s="200" t="s">
        <v>88</v>
      </c>
      <c r="AY265" s="17" t="s">
        <v>148</v>
      </c>
      <c r="BE265" s="201">
        <f>IF(O265="základní",K265,0)</f>
        <v>0</v>
      </c>
      <c r="BF265" s="201">
        <f>IF(O265="snížená",K265,0)</f>
        <v>0</v>
      </c>
      <c r="BG265" s="201">
        <f>IF(O265="zákl. přenesená",K265,0)</f>
        <v>0</v>
      </c>
      <c r="BH265" s="201">
        <f>IF(O265="sníž. přenesená",K265,0)</f>
        <v>0</v>
      </c>
      <c r="BI265" s="201">
        <f>IF(O265="nulová",K265,0)</f>
        <v>0</v>
      </c>
      <c r="BJ265" s="17" t="s">
        <v>86</v>
      </c>
      <c r="BK265" s="201">
        <f>ROUND(P265*H265,2)</f>
        <v>0</v>
      </c>
      <c r="BL265" s="17" t="s">
        <v>172</v>
      </c>
      <c r="BM265" s="200" t="s">
        <v>535</v>
      </c>
    </row>
    <row r="266" s="2" customFormat="1" ht="16.5" customHeight="1">
      <c r="A266" s="36"/>
      <c r="B266" s="151"/>
      <c r="C266" s="215" t="s">
        <v>536</v>
      </c>
      <c r="D266" s="215" t="s">
        <v>230</v>
      </c>
      <c r="E266" s="216" t="s">
        <v>537</v>
      </c>
      <c r="F266" s="217" t="s">
        <v>538</v>
      </c>
      <c r="G266" s="218" t="s">
        <v>185</v>
      </c>
      <c r="H266" s="219">
        <v>1</v>
      </c>
      <c r="I266" s="220"/>
      <c r="J266" s="221"/>
      <c r="K266" s="222">
        <f>ROUND(P266*H266,2)</f>
        <v>0</v>
      </c>
      <c r="L266" s="217" t="s">
        <v>1</v>
      </c>
      <c r="M266" s="223"/>
      <c r="N266" s="224" t="s">
        <v>1</v>
      </c>
      <c r="O266" s="196" t="s">
        <v>41</v>
      </c>
      <c r="P266" s="197">
        <f>I266+J266</f>
        <v>0</v>
      </c>
      <c r="Q266" s="197">
        <f>ROUND(I266*H266,2)</f>
        <v>0</v>
      </c>
      <c r="R266" s="197">
        <f>ROUND(J266*H266,2)</f>
        <v>0</v>
      </c>
      <c r="S266" s="75"/>
      <c r="T266" s="198">
        <f>S266*H266</f>
        <v>0</v>
      </c>
      <c r="U266" s="198">
        <v>0</v>
      </c>
      <c r="V266" s="198">
        <f>U266*H266</f>
        <v>0</v>
      </c>
      <c r="W266" s="198">
        <v>0</v>
      </c>
      <c r="X266" s="199">
        <f>W266*H266</f>
        <v>0</v>
      </c>
      <c r="Y266" s="36"/>
      <c r="Z266" s="36"/>
      <c r="AA266" s="36"/>
      <c r="AB266" s="36"/>
      <c r="AC266" s="36"/>
      <c r="AD266" s="36"/>
      <c r="AE266" s="36"/>
      <c r="AR266" s="200" t="s">
        <v>316</v>
      </c>
      <c r="AT266" s="200" t="s">
        <v>230</v>
      </c>
      <c r="AU266" s="200" t="s">
        <v>88</v>
      </c>
      <c r="AY266" s="17" t="s">
        <v>148</v>
      </c>
      <c r="BE266" s="201">
        <f>IF(O266="základní",K266,0)</f>
        <v>0</v>
      </c>
      <c r="BF266" s="201">
        <f>IF(O266="snížená",K266,0)</f>
        <v>0</v>
      </c>
      <c r="BG266" s="201">
        <f>IF(O266="zákl. přenesená",K266,0)</f>
        <v>0</v>
      </c>
      <c r="BH266" s="201">
        <f>IF(O266="sníž. přenesená",K266,0)</f>
        <v>0</v>
      </c>
      <c r="BI266" s="201">
        <f>IF(O266="nulová",K266,0)</f>
        <v>0</v>
      </c>
      <c r="BJ266" s="17" t="s">
        <v>86</v>
      </c>
      <c r="BK266" s="201">
        <f>ROUND(P266*H266,2)</f>
        <v>0</v>
      </c>
      <c r="BL266" s="17" t="s">
        <v>316</v>
      </c>
      <c r="BM266" s="200" t="s">
        <v>539</v>
      </c>
    </row>
    <row r="267" s="2" customFormat="1" ht="24.15" customHeight="1">
      <c r="A267" s="36"/>
      <c r="B267" s="151"/>
      <c r="C267" s="188" t="s">
        <v>540</v>
      </c>
      <c r="D267" s="188" t="s">
        <v>151</v>
      </c>
      <c r="E267" s="189" t="s">
        <v>541</v>
      </c>
      <c r="F267" s="190" t="s">
        <v>542</v>
      </c>
      <c r="G267" s="191" t="s">
        <v>185</v>
      </c>
      <c r="H267" s="192">
        <v>1</v>
      </c>
      <c r="I267" s="193"/>
      <c r="J267" s="193"/>
      <c r="K267" s="194">
        <f>ROUND(P267*H267,2)</f>
        <v>0</v>
      </c>
      <c r="L267" s="190" t="s">
        <v>1</v>
      </c>
      <c r="M267" s="37"/>
      <c r="N267" s="195" t="s">
        <v>1</v>
      </c>
      <c r="O267" s="196" t="s">
        <v>41</v>
      </c>
      <c r="P267" s="197">
        <f>I267+J267</f>
        <v>0</v>
      </c>
      <c r="Q267" s="197">
        <f>ROUND(I267*H267,2)</f>
        <v>0</v>
      </c>
      <c r="R267" s="197">
        <f>ROUND(J267*H267,2)</f>
        <v>0</v>
      </c>
      <c r="S267" s="75"/>
      <c r="T267" s="198">
        <f>S267*H267</f>
        <v>0</v>
      </c>
      <c r="U267" s="198">
        <v>0</v>
      </c>
      <c r="V267" s="198">
        <f>U267*H267</f>
        <v>0</v>
      </c>
      <c r="W267" s="198">
        <v>0</v>
      </c>
      <c r="X267" s="199">
        <f>W267*H267</f>
        <v>0</v>
      </c>
      <c r="Y267" s="36"/>
      <c r="Z267" s="36"/>
      <c r="AA267" s="36"/>
      <c r="AB267" s="36"/>
      <c r="AC267" s="36"/>
      <c r="AD267" s="36"/>
      <c r="AE267" s="36"/>
      <c r="AR267" s="200" t="s">
        <v>172</v>
      </c>
      <c r="AT267" s="200" t="s">
        <v>151</v>
      </c>
      <c r="AU267" s="200" t="s">
        <v>88</v>
      </c>
      <c r="AY267" s="17" t="s">
        <v>148</v>
      </c>
      <c r="BE267" s="201">
        <f>IF(O267="základní",K267,0)</f>
        <v>0</v>
      </c>
      <c r="BF267" s="201">
        <f>IF(O267="snížená",K267,0)</f>
        <v>0</v>
      </c>
      <c r="BG267" s="201">
        <f>IF(O267="zákl. přenesená",K267,0)</f>
        <v>0</v>
      </c>
      <c r="BH267" s="201">
        <f>IF(O267="sníž. přenesená",K267,0)</f>
        <v>0</v>
      </c>
      <c r="BI267" s="201">
        <f>IF(O267="nulová",K267,0)</f>
        <v>0</v>
      </c>
      <c r="BJ267" s="17" t="s">
        <v>86</v>
      </c>
      <c r="BK267" s="201">
        <f>ROUND(P267*H267,2)</f>
        <v>0</v>
      </c>
      <c r="BL267" s="17" t="s">
        <v>172</v>
      </c>
      <c r="BM267" s="200" t="s">
        <v>543</v>
      </c>
    </row>
    <row r="268" s="2" customFormat="1" ht="16.5" customHeight="1">
      <c r="A268" s="36"/>
      <c r="B268" s="151"/>
      <c r="C268" s="215" t="s">
        <v>544</v>
      </c>
      <c r="D268" s="215" t="s">
        <v>230</v>
      </c>
      <c r="E268" s="216" t="s">
        <v>545</v>
      </c>
      <c r="F268" s="217" t="s">
        <v>546</v>
      </c>
      <c r="G268" s="218" t="s">
        <v>185</v>
      </c>
      <c r="H268" s="219">
        <v>1</v>
      </c>
      <c r="I268" s="220"/>
      <c r="J268" s="221"/>
      <c r="K268" s="222">
        <f>ROUND(P268*H268,2)</f>
        <v>0</v>
      </c>
      <c r="L268" s="217" t="s">
        <v>1</v>
      </c>
      <c r="M268" s="223"/>
      <c r="N268" s="224" t="s">
        <v>1</v>
      </c>
      <c r="O268" s="196" t="s">
        <v>41</v>
      </c>
      <c r="P268" s="197">
        <f>I268+J268</f>
        <v>0</v>
      </c>
      <c r="Q268" s="197">
        <f>ROUND(I268*H268,2)</f>
        <v>0</v>
      </c>
      <c r="R268" s="197">
        <f>ROUND(J268*H268,2)</f>
        <v>0</v>
      </c>
      <c r="S268" s="75"/>
      <c r="T268" s="198">
        <f>S268*H268</f>
        <v>0</v>
      </c>
      <c r="U268" s="198">
        <v>0</v>
      </c>
      <c r="V268" s="198">
        <f>U268*H268</f>
        <v>0</v>
      </c>
      <c r="W268" s="198">
        <v>0</v>
      </c>
      <c r="X268" s="199">
        <f>W268*H268</f>
        <v>0</v>
      </c>
      <c r="Y268" s="36"/>
      <c r="Z268" s="36"/>
      <c r="AA268" s="36"/>
      <c r="AB268" s="36"/>
      <c r="AC268" s="36"/>
      <c r="AD268" s="36"/>
      <c r="AE268" s="36"/>
      <c r="AR268" s="200" t="s">
        <v>316</v>
      </c>
      <c r="AT268" s="200" t="s">
        <v>230</v>
      </c>
      <c r="AU268" s="200" t="s">
        <v>88</v>
      </c>
      <c r="AY268" s="17" t="s">
        <v>148</v>
      </c>
      <c r="BE268" s="201">
        <f>IF(O268="základní",K268,0)</f>
        <v>0</v>
      </c>
      <c r="BF268" s="201">
        <f>IF(O268="snížená",K268,0)</f>
        <v>0</v>
      </c>
      <c r="BG268" s="201">
        <f>IF(O268="zákl. přenesená",K268,0)</f>
        <v>0</v>
      </c>
      <c r="BH268" s="201">
        <f>IF(O268="sníž. přenesená",K268,0)</f>
        <v>0</v>
      </c>
      <c r="BI268" s="201">
        <f>IF(O268="nulová",K268,0)</f>
        <v>0</v>
      </c>
      <c r="BJ268" s="17" t="s">
        <v>86</v>
      </c>
      <c r="BK268" s="201">
        <f>ROUND(P268*H268,2)</f>
        <v>0</v>
      </c>
      <c r="BL268" s="17" t="s">
        <v>316</v>
      </c>
      <c r="BM268" s="200" t="s">
        <v>547</v>
      </c>
    </row>
    <row r="269" s="2" customFormat="1" ht="24.15" customHeight="1">
      <c r="A269" s="36"/>
      <c r="B269" s="151"/>
      <c r="C269" s="188" t="s">
        <v>548</v>
      </c>
      <c r="D269" s="188" t="s">
        <v>151</v>
      </c>
      <c r="E269" s="189" t="s">
        <v>549</v>
      </c>
      <c r="F269" s="190" t="s">
        <v>550</v>
      </c>
      <c r="G269" s="191" t="s">
        <v>185</v>
      </c>
      <c r="H269" s="192">
        <v>1</v>
      </c>
      <c r="I269" s="193"/>
      <c r="J269" s="193"/>
      <c r="K269" s="194">
        <f>ROUND(P269*H269,2)</f>
        <v>0</v>
      </c>
      <c r="L269" s="190" t="s">
        <v>1</v>
      </c>
      <c r="M269" s="37"/>
      <c r="N269" s="195" t="s">
        <v>1</v>
      </c>
      <c r="O269" s="196" t="s">
        <v>41</v>
      </c>
      <c r="P269" s="197">
        <f>I269+J269</f>
        <v>0</v>
      </c>
      <c r="Q269" s="197">
        <f>ROUND(I269*H269,2)</f>
        <v>0</v>
      </c>
      <c r="R269" s="197">
        <f>ROUND(J269*H269,2)</f>
        <v>0</v>
      </c>
      <c r="S269" s="75"/>
      <c r="T269" s="198">
        <f>S269*H269</f>
        <v>0</v>
      </c>
      <c r="U269" s="198">
        <v>0</v>
      </c>
      <c r="V269" s="198">
        <f>U269*H269</f>
        <v>0</v>
      </c>
      <c r="W269" s="198">
        <v>0</v>
      </c>
      <c r="X269" s="199">
        <f>W269*H269</f>
        <v>0</v>
      </c>
      <c r="Y269" s="36"/>
      <c r="Z269" s="36"/>
      <c r="AA269" s="36"/>
      <c r="AB269" s="36"/>
      <c r="AC269" s="36"/>
      <c r="AD269" s="36"/>
      <c r="AE269" s="36"/>
      <c r="AR269" s="200" t="s">
        <v>156</v>
      </c>
      <c r="AT269" s="200" t="s">
        <v>151</v>
      </c>
      <c r="AU269" s="200" t="s">
        <v>88</v>
      </c>
      <c r="AY269" s="17" t="s">
        <v>148</v>
      </c>
      <c r="BE269" s="201">
        <f>IF(O269="základní",K269,0)</f>
        <v>0</v>
      </c>
      <c r="BF269" s="201">
        <f>IF(O269="snížená",K269,0)</f>
        <v>0</v>
      </c>
      <c r="BG269" s="201">
        <f>IF(O269="zákl. přenesená",K269,0)</f>
        <v>0</v>
      </c>
      <c r="BH269" s="201">
        <f>IF(O269="sníž. přenesená",K269,0)</f>
        <v>0</v>
      </c>
      <c r="BI269" s="201">
        <f>IF(O269="nulová",K269,0)</f>
        <v>0</v>
      </c>
      <c r="BJ269" s="17" t="s">
        <v>86</v>
      </c>
      <c r="BK269" s="201">
        <f>ROUND(P269*H269,2)</f>
        <v>0</v>
      </c>
      <c r="BL269" s="17" t="s">
        <v>156</v>
      </c>
      <c r="BM269" s="200" t="s">
        <v>551</v>
      </c>
    </row>
    <row r="270" s="2" customFormat="1" ht="21.75" customHeight="1">
      <c r="A270" s="36"/>
      <c r="B270" s="151"/>
      <c r="C270" s="215" t="s">
        <v>552</v>
      </c>
      <c r="D270" s="215" t="s">
        <v>230</v>
      </c>
      <c r="E270" s="216" t="s">
        <v>553</v>
      </c>
      <c r="F270" s="217" t="s">
        <v>554</v>
      </c>
      <c r="G270" s="218" t="s">
        <v>185</v>
      </c>
      <c r="H270" s="219">
        <v>1</v>
      </c>
      <c r="I270" s="220"/>
      <c r="J270" s="221"/>
      <c r="K270" s="222">
        <f>ROUND(P270*H270,2)</f>
        <v>0</v>
      </c>
      <c r="L270" s="217" t="s">
        <v>1</v>
      </c>
      <c r="M270" s="223"/>
      <c r="N270" s="224" t="s">
        <v>1</v>
      </c>
      <c r="O270" s="196" t="s">
        <v>41</v>
      </c>
      <c r="P270" s="197">
        <f>I270+J270</f>
        <v>0</v>
      </c>
      <c r="Q270" s="197">
        <f>ROUND(I270*H270,2)</f>
        <v>0</v>
      </c>
      <c r="R270" s="197">
        <f>ROUND(J270*H270,2)</f>
        <v>0</v>
      </c>
      <c r="S270" s="75"/>
      <c r="T270" s="198">
        <f>S270*H270</f>
        <v>0</v>
      </c>
      <c r="U270" s="198">
        <v>0</v>
      </c>
      <c r="V270" s="198">
        <f>U270*H270</f>
        <v>0</v>
      </c>
      <c r="W270" s="198">
        <v>0</v>
      </c>
      <c r="X270" s="199">
        <f>W270*H270</f>
        <v>0</v>
      </c>
      <c r="Y270" s="36"/>
      <c r="Z270" s="36"/>
      <c r="AA270" s="36"/>
      <c r="AB270" s="36"/>
      <c r="AC270" s="36"/>
      <c r="AD270" s="36"/>
      <c r="AE270" s="36"/>
      <c r="AR270" s="200" t="s">
        <v>195</v>
      </c>
      <c r="AT270" s="200" t="s">
        <v>230</v>
      </c>
      <c r="AU270" s="200" t="s">
        <v>88</v>
      </c>
      <c r="AY270" s="17" t="s">
        <v>148</v>
      </c>
      <c r="BE270" s="201">
        <f>IF(O270="základní",K270,0)</f>
        <v>0</v>
      </c>
      <c r="BF270" s="201">
        <f>IF(O270="snížená",K270,0)</f>
        <v>0</v>
      </c>
      <c r="BG270" s="201">
        <f>IF(O270="zákl. přenesená",K270,0)</f>
        <v>0</v>
      </c>
      <c r="BH270" s="201">
        <f>IF(O270="sníž. přenesená",K270,0)</f>
        <v>0</v>
      </c>
      <c r="BI270" s="201">
        <f>IF(O270="nulová",K270,0)</f>
        <v>0</v>
      </c>
      <c r="BJ270" s="17" t="s">
        <v>86</v>
      </c>
      <c r="BK270" s="201">
        <f>ROUND(P270*H270,2)</f>
        <v>0</v>
      </c>
      <c r="BL270" s="17" t="s">
        <v>156</v>
      </c>
      <c r="BM270" s="200" t="s">
        <v>555</v>
      </c>
    </row>
    <row r="271" s="2" customFormat="1" ht="16.5" customHeight="1">
      <c r="A271" s="36"/>
      <c r="B271" s="151"/>
      <c r="C271" s="188" t="s">
        <v>556</v>
      </c>
      <c r="D271" s="188" t="s">
        <v>151</v>
      </c>
      <c r="E271" s="189" t="s">
        <v>557</v>
      </c>
      <c r="F271" s="190" t="s">
        <v>558</v>
      </c>
      <c r="G271" s="191" t="s">
        <v>185</v>
      </c>
      <c r="H271" s="192">
        <v>10</v>
      </c>
      <c r="I271" s="193"/>
      <c r="J271" s="193"/>
      <c r="K271" s="194">
        <f>ROUND(P271*H271,2)</f>
        <v>0</v>
      </c>
      <c r="L271" s="190" t="s">
        <v>1</v>
      </c>
      <c r="M271" s="37"/>
      <c r="N271" s="195" t="s">
        <v>1</v>
      </c>
      <c r="O271" s="196" t="s">
        <v>41</v>
      </c>
      <c r="P271" s="197">
        <f>I271+J271</f>
        <v>0</v>
      </c>
      <c r="Q271" s="197">
        <f>ROUND(I271*H271,2)</f>
        <v>0</v>
      </c>
      <c r="R271" s="197">
        <f>ROUND(J271*H271,2)</f>
        <v>0</v>
      </c>
      <c r="S271" s="75"/>
      <c r="T271" s="198">
        <f>S271*H271</f>
        <v>0</v>
      </c>
      <c r="U271" s="198">
        <v>0</v>
      </c>
      <c r="V271" s="198">
        <f>U271*H271</f>
        <v>0</v>
      </c>
      <c r="W271" s="198">
        <v>0</v>
      </c>
      <c r="X271" s="199">
        <f>W271*H271</f>
        <v>0</v>
      </c>
      <c r="Y271" s="36"/>
      <c r="Z271" s="36"/>
      <c r="AA271" s="36"/>
      <c r="AB271" s="36"/>
      <c r="AC271" s="36"/>
      <c r="AD271" s="36"/>
      <c r="AE271" s="36"/>
      <c r="AR271" s="200" t="s">
        <v>156</v>
      </c>
      <c r="AT271" s="200" t="s">
        <v>151</v>
      </c>
      <c r="AU271" s="200" t="s">
        <v>88</v>
      </c>
      <c r="AY271" s="17" t="s">
        <v>148</v>
      </c>
      <c r="BE271" s="201">
        <f>IF(O271="základní",K271,0)</f>
        <v>0</v>
      </c>
      <c r="BF271" s="201">
        <f>IF(O271="snížená",K271,0)</f>
        <v>0</v>
      </c>
      <c r="BG271" s="201">
        <f>IF(O271="zákl. přenesená",K271,0)</f>
        <v>0</v>
      </c>
      <c r="BH271" s="201">
        <f>IF(O271="sníž. přenesená",K271,0)</f>
        <v>0</v>
      </c>
      <c r="BI271" s="201">
        <f>IF(O271="nulová",K271,0)</f>
        <v>0</v>
      </c>
      <c r="BJ271" s="17" t="s">
        <v>86</v>
      </c>
      <c r="BK271" s="201">
        <f>ROUND(P271*H271,2)</f>
        <v>0</v>
      </c>
      <c r="BL271" s="17" t="s">
        <v>156</v>
      </c>
      <c r="BM271" s="200" t="s">
        <v>559</v>
      </c>
    </row>
    <row r="272" s="2" customFormat="1">
      <c r="A272" s="36"/>
      <c r="B272" s="37"/>
      <c r="C272" s="36"/>
      <c r="D272" s="207" t="s">
        <v>299</v>
      </c>
      <c r="E272" s="36"/>
      <c r="F272" s="225" t="s">
        <v>560</v>
      </c>
      <c r="G272" s="36"/>
      <c r="H272" s="36"/>
      <c r="I272" s="152"/>
      <c r="J272" s="152"/>
      <c r="K272" s="36"/>
      <c r="L272" s="36"/>
      <c r="M272" s="37"/>
      <c r="N272" s="204"/>
      <c r="O272" s="205"/>
      <c r="P272" s="75"/>
      <c r="Q272" s="75"/>
      <c r="R272" s="75"/>
      <c r="S272" s="75"/>
      <c r="T272" s="75"/>
      <c r="U272" s="75"/>
      <c r="V272" s="75"/>
      <c r="W272" s="75"/>
      <c r="X272" s="76"/>
      <c r="Y272" s="36"/>
      <c r="Z272" s="36"/>
      <c r="AA272" s="36"/>
      <c r="AB272" s="36"/>
      <c r="AC272" s="36"/>
      <c r="AD272" s="36"/>
      <c r="AE272" s="36"/>
      <c r="AT272" s="17" t="s">
        <v>299</v>
      </c>
      <c r="AU272" s="17" t="s">
        <v>88</v>
      </c>
    </row>
    <row r="273" s="2" customFormat="1" ht="16.5" customHeight="1">
      <c r="A273" s="36"/>
      <c r="B273" s="151"/>
      <c r="C273" s="215" t="s">
        <v>561</v>
      </c>
      <c r="D273" s="215" t="s">
        <v>230</v>
      </c>
      <c r="E273" s="216" t="s">
        <v>562</v>
      </c>
      <c r="F273" s="217" t="s">
        <v>563</v>
      </c>
      <c r="G273" s="218" t="s">
        <v>185</v>
      </c>
      <c r="H273" s="219">
        <v>10</v>
      </c>
      <c r="I273" s="220"/>
      <c r="J273" s="221"/>
      <c r="K273" s="222">
        <f>ROUND(P273*H273,2)</f>
        <v>0</v>
      </c>
      <c r="L273" s="217" t="s">
        <v>1</v>
      </c>
      <c r="M273" s="223"/>
      <c r="N273" s="224" t="s">
        <v>1</v>
      </c>
      <c r="O273" s="196" t="s">
        <v>41</v>
      </c>
      <c r="P273" s="197">
        <f>I273+J273</f>
        <v>0</v>
      </c>
      <c r="Q273" s="197">
        <f>ROUND(I273*H273,2)</f>
        <v>0</v>
      </c>
      <c r="R273" s="197">
        <f>ROUND(J273*H273,2)</f>
        <v>0</v>
      </c>
      <c r="S273" s="75"/>
      <c r="T273" s="198">
        <f>S273*H273</f>
        <v>0</v>
      </c>
      <c r="U273" s="198">
        <v>0</v>
      </c>
      <c r="V273" s="198">
        <f>U273*H273</f>
        <v>0</v>
      </c>
      <c r="W273" s="198">
        <v>0</v>
      </c>
      <c r="X273" s="199">
        <f>W273*H273</f>
        <v>0</v>
      </c>
      <c r="Y273" s="36"/>
      <c r="Z273" s="36"/>
      <c r="AA273" s="36"/>
      <c r="AB273" s="36"/>
      <c r="AC273" s="36"/>
      <c r="AD273" s="36"/>
      <c r="AE273" s="36"/>
      <c r="AR273" s="200" t="s">
        <v>195</v>
      </c>
      <c r="AT273" s="200" t="s">
        <v>230</v>
      </c>
      <c r="AU273" s="200" t="s">
        <v>88</v>
      </c>
      <c r="AY273" s="17" t="s">
        <v>148</v>
      </c>
      <c r="BE273" s="201">
        <f>IF(O273="základní",K273,0)</f>
        <v>0</v>
      </c>
      <c r="BF273" s="201">
        <f>IF(O273="snížená",K273,0)</f>
        <v>0</v>
      </c>
      <c r="BG273" s="201">
        <f>IF(O273="zákl. přenesená",K273,0)</f>
        <v>0</v>
      </c>
      <c r="BH273" s="201">
        <f>IF(O273="sníž. přenesená",K273,0)</f>
        <v>0</v>
      </c>
      <c r="BI273" s="201">
        <f>IF(O273="nulová",K273,0)</f>
        <v>0</v>
      </c>
      <c r="BJ273" s="17" t="s">
        <v>86</v>
      </c>
      <c r="BK273" s="201">
        <f>ROUND(P273*H273,2)</f>
        <v>0</v>
      </c>
      <c r="BL273" s="17" t="s">
        <v>156</v>
      </c>
      <c r="BM273" s="200" t="s">
        <v>564</v>
      </c>
    </row>
    <row r="274" s="2" customFormat="1">
      <c r="A274" s="36"/>
      <c r="B274" s="37"/>
      <c r="C274" s="36"/>
      <c r="D274" s="207" t="s">
        <v>299</v>
      </c>
      <c r="E274" s="36"/>
      <c r="F274" s="225" t="s">
        <v>560</v>
      </c>
      <c r="G274" s="36"/>
      <c r="H274" s="36"/>
      <c r="I274" s="152"/>
      <c r="J274" s="152"/>
      <c r="K274" s="36"/>
      <c r="L274" s="36"/>
      <c r="M274" s="37"/>
      <c r="N274" s="204"/>
      <c r="O274" s="205"/>
      <c r="P274" s="75"/>
      <c r="Q274" s="75"/>
      <c r="R274" s="75"/>
      <c r="S274" s="75"/>
      <c r="T274" s="75"/>
      <c r="U274" s="75"/>
      <c r="V274" s="75"/>
      <c r="W274" s="75"/>
      <c r="X274" s="76"/>
      <c r="Y274" s="36"/>
      <c r="Z274" s="36"/>
      <c r="AA274" s="36"/>
      <c r="AB274" s="36"/>
      <c r="AC274" s="36"/>
      <c r="AD274" s="36"/>
      <c r="AE274" s="36"/>
      <c r="AT274" s="17" t="s">
        <v>299</v>
      </c>
      <c r="AU274" s="17" t="s">
        <v>88</v>
      </c>
    </row>
    <row r="275" s="2" customFormat="1" ht="16.5" customHeight="1">
      <c r="A275" s="36"/>
      <c r="B275" s="151"/>
      <c r="C275" s="188" t="s">
        <v>565</v>
      </c>
      <c r="D275" s="188" t="s">
        <v>151</v>
      </c>
      <c r="E275" s="189" t="s">
        <v>566</v>
      </c>
      <c r="F275" s="190" t="s">
        <v>567</v>
      </c>
      <c r="G275" s="191" t="s">
        <v>185</v>
      </c>
      <c r="H275" s="192">
        <v>6</v>
      </c>
      <c r="I275" s="193"/>
      <c r="J275" s="193"/>
      <c r="K275" s="194">
        <f>ROUND(P275*H275,2)</f>
        <v>0</v>
      </c>
      <c r="L275" s="190" t="s">
        <v>1</v>
      </c>
      <c r="M275" s="37"/>
      <c r="N275" s="195" t="s">
        <v>1</v>
      </c>
      <c r="O275" s="196" t="s">
        <v>41</v>
      </c>
      <c r="P275" s="197">
        <f>I275+J275</f>
        <v>0</v>
      </c>
      <c r="Q275" s="197">
        <f>ROUND(I275*H275,2)</f>
        <v>0</v>
      </c>
      <c r="R275" s="197">
        <f>ROUND(J275*H275,2)</f>
        <v>0</v>
      </c>
      <c r="S275" s="75"/>
      <c r="T275" s="198">
        <f>S275*H275</f>
        <v>0</v>
      </c>
      <c r="U275" s="198">
        <v>0</v>
      </c>
      <c r="V275" s="198">
        <f>U275*H275</f>
        <v>0</v>
      </c>
      <c r="W275" s="198">
        <v>0</v>
      </c>
      <c r="X275" s="199">
        <f>W275*H275</f>
        <v>0</v>
      </c>
      <c r="Y275" s="36"/>
      <c r="Z275" s="36"/>
      <c r="AA275" s="36"/>
      <c r="AB275" s="36"/>
      <c r="AC275" s="36"/>
      <c r="AD275" s="36"/>
      <c r="AE275" s="36"/>
      <c r="AR275" s="200" t="s">
        <v>156</v>
      </c>
      <c r="AT275" s="200" t="s">
        <v>151</v>
      </c>
      <c r="AU275" s="200" t="s">
        <v>88</v>
      </c>
      <c r="AY275" s="17" t="s">
        <v>148</v>
      </c>
      <c r="BE275" s="201">
        <f>IF(O275="základní",K275,0)</f>
        <v>0</v>
      </c>
      <c r="BF275" s="201">
        <f>IF(O275="snížená",K275,0)</f>
        <v>0</v>
      </c>
      <c r="BG275" s="201">
        <f>IF(O275="zákl. přenesená",K275,0)</f>
        <v>0</v>
      </c>
      <c r="BH275" s="201">
        <f>IF(O275="sníž. přenesená",K275,0)</f>
        <v>0</v>
      </c>
      <c r="BI275" s="201">
        <f>IF(O275="nulová",K275,0)</f>
        <v>0</v>
      </c>
      <c r="BJ275" s="17" t="s">
        <v>86</v>
      </c>
      <c r="BK275" s="201">
        <f>ROUND(P275*H275,2)</f>
        <v>0</v>
      </c>
      <c r="BL275" s="17" t="s">
        <v>156</v>
      </c>
      <c r="BM275" s="200" t="s">
        <v>568</v>
      </c>
    </row>
    <row r="276" s="2" customFormat="1" ht="16.5" customHeight="1">
      <c r="A276" s="36"/>
      <c r="B276" s="151"/>
      <c r="C276" s="215" t="s">
        <v>569</v>
      </c>
      <c r="D276" s="215" t="s">
        <v>230</v>
      </c>
      <c r="E276" s="216" t="s">
        <v>570</v>
      </c>
      <c r="F276" s="217" t="s">
        <v>571</v>
      </c>
      <c r="G276" s="218" t="s">
        <v>185</v>
      </c>
      <c r="H276" s="219">
        <v>6</v>
      </c>
      <c r="I276" s="220"/>
      <c r="J276" s="221"/>
      <c r="K276" s="222">
        <f>ROUND(P276*H276,2)</f>
        <v>0</v>
      </c>
      <c r="L276" s="217" t="s">
        <v>1</v>
      </c>
      <c r="M276" s="223"/>
      <c r="N276" s="224" t="s">
        <v>1</v>
      </c>
      <c r="O276" s="196" t="s">
        <v>41</v>
      </c>
      <c r="P276" s="197">
        <f>I276+J276</f>
        <v>0</v>
      </c>
      <c r="Q276" s="197">
        <f>ROUND(I276*H276,2)</f>
        <v>0</v>
      </c>
      <c r="R276" s="197">
        <f>ROUND(J276*H276,2)</f>
        <v>0</v>
      </c>
      <c r="S276" s="75"/>
      <c r="T276" s="198">
        <f>S276*H276</f>
        <v>0</v>
      </c>
      <c r="U276" s="198">
        <v>0</v>
      </c>
      <c r="V276" s="198">
        <f>U276*H276</f>
        <v>0</v>
      </c>
      <c r="W276" s="198">
        <v>0</v>
      </c>
      <c r="X276" s="199">
        <f>W276*H276</f>
        <v>0</v>
      </c>
      <c r="Y276" s="36"/>
      <c r="Z276" s="36"/>
      <c r="AA276" s="36"/>
      <c r="AB276" s="36"/>
      <c r="AC276" s="36"/>
      <c r="AD276" s="36"/>
      <c r="AE276" s="36"/>
      <c r="AR276" s="200" t="s">
        <v>195</v>
      </c>
      <c r="AT276" s="200" t="s">
        <v>230</v>
      </c>
      <c r="AU276" s="200" t="s">
        <v>88</v>
      </c>
      <c r="AY276" s="17" t="s">
        <v>148</v>
      </c>
      <c r="BE276" s="201">
        <f>IF(O276="základní",K276,0)</f>
        <v>0</v>
      </c>
      <c r="BF276" s="201">
        <f>IF(O276="snížená",K276,0)</f>
        <v>0</v>
      </c>
      <c r="BG276" s="201">
        <f>IF(O276="zákl. přenesená",K276,0)</f>
        <v>0</v>
      </c>
      <c r="BH276" s="201">
        <f>IF(O276="sníž. přenesená",K276,0)</f>
        <v>0</v>
      </c>
      <c r="BI276" s="201">
        <f>IF(O276="nulová",K276,0)</f>
        <v>0</v>
      </c>
      <c r="BJ276" s="17" t="s">
        <v>86</v>
      </c>
      <c r="BK276" s="201">
        <f>ROUND(P276*H276,2)</f>
        <v>0</v>
      </c>
      <c r="BL276" s="17" t="s">
        <v>156</v>
      </c>
      <c r="BM276" s="200" t="s">
        <v>572</v>
      </c>
    </row>
    <row r="277" s="2" customFormat="1" ht="24.15" customHeight="1">
      <c r="A277" s="36"/>
      <c r="B277" s="151"/>
      <c r="C277" s="188" t="s">
        <v>573</v>
      </c>
      <c r="D277" s="188" t="s">
        <v>151</v>
      </c>
      <c r="E277" s="189" t="s">
        <v>574</v>
      </c>
      <c r="F277" s="190" t="s">
        <v>575</v>
      </c>
      <c r="G277" s="191" t="s">
        <v>185</v>
      </c>
      <c r="H277" s="192">
        <v>12</v>
      </c>
      <c r="I277" s="193"/>
      <c r="J277" s="193"/>
      <c r="K277" s="194">
        <f>ROUND(P277*H277,2)</f>
        <v>0</v>
      </c>
      <c r="L277" s="190" t="s">
        <v>1</v>
      </c>
      <c r="M277" s="37"/>
      <c r="N277" s="195" t="s">
        <v>1</v>
      </c>
      <c r="O277" s="196" t="s">
        <v>41</v>
      </c>
      <c r="P277" s="197">
        <f>I277+J277</f>
        <v>0</v>
      </c>
      <c r="Q277" s="197">
        <f>ROUND(I277*H277,2)</f>
        <v>0</v>
      </c>
      <c r="R277" s="197">
        <f>ROUND(J277*H277,2)</f>
        <v>0</v>
      </c>
      <c r="S277" s="75"/>
      <c r="T277" s="198">
        <f>S277*H277</f>
        <v>0</v>
      </c>
      <c r="U277" s="198">
        <v>0</v>
      </c>
      <c r="V277" s="198">
        <f>U277*H277</f>
        <v>0</v>
      </c>
      <c r="W277" s="198">
        <v>0</v>
      </c>
      <c r="X277" s="199">
        <f>W277*H277</f>
        <v>0</v>
      </c>
      <c r="Y277" s="36"/>
      <c r="Z277" s="36"/>
      <c r="AA277" s="36"/>
      <c r="AB277" s="36"/>
      <c r="AC277" s="36"/>
      <c r="AD277" s="36"/>
      <c r="AE277" s="36"/>
      <c r="AR277" s="200" t="s">
        <v>156</v>
      </c>
      <c r="AT277" s="200" t="s">
        <v>151</v>
      </c>
      <c r="AU277" s="200" t="s">
        <v>88</v>
      </c>
      <c r="AY277" s="17" t="s">
        <v>148</v>
      </c>
      <c r="BE277" s="201">
        <f>IF(O277="základní",K277,0)</f>
        <v>0</v>
      </c>
      <c r="BF277" s="201">
        <f>IF(O277="snížená",K277,0)</f>
        <v>0</v>
      </c>
      <c r="BG277" s="201">
        <f>IF(O277="zákl. přenesená",K277,0)</f>
        <v>0</v>
      </c>
      <c r="BH277" s="201">
        <f>IF(O277="sníž. přenesená",K277,0)</f>
        <v>0</v>
      </c>
      <c r="BI277" s="201">
        <f>IF(O277="nulová",K277,0)</f>
        <v>0</v>
      </c>
      <c r="BJ277" s="17" t="s">
        <v>86</v>
      </c>
      <c r="BK277" s="201">
        <f>ROUND(P277*H277,2)</f>
        <v>0</v>
      </c>
      <c r="BL277" s="17" t="s">
        <v>156</v>
      </c>
      <c r="BM277" s="200" t="s">
        <v>576</v>
      </c>
    </row>
    <row r="278" s="2" customFormat="1" ht="21.75" customHeight="1">
      <c r="A278" s="36"/>
      <c r="B278" s="151"/>
      <c r="C278" s="215" t="s">
        <v>577</v>
      </c>
      <c r="D278" s="215" t="s">
        <v>230</v>
      </c>
      <c r="E278" s="216" t="s">
        <v>578</v>
      </c>
      <c r="F278" s="217" t="s">
        <v>579</v>
      </c>
      <c r="G278" s="218" t="s">
        <v>185</v>
      </c>
      <c r="H278" s="219">
        <v>12</v>
      </c>
      <c r="I278" s="220"/>
      <c r="J278" s="221"/>
      <c r="K278" s="222">
        <f>ROUND(P278*H278,2)</f>
        <v>0</v>
      </c>
      <c r="L278" s="217" t="s">
        <v>1</v>
      </c>
      <c r="M278" s="223"/>
      <c r="N278" s="224" t="s">
        <v>1</v>
      </c>
      <c r="O278" s="196" t="s">
        <v>41</v>
      </c>
      <c r="P278" s="197">
        <f>I278+J278</f>
        <v>0</v>
      </c>
      <c r="Q278" s="197">
        <f>ROUND(I278*H278,2)</f>
        <v>0</v>
      </c>
      <c r="R278" s="197">
        <f>ROUND(J278*H278,2)</f>
        <v>0</v>
      </c>
      <c r="S278" s="75"/>
      <c r="T278" s="198">
        <f>S278*H278</f>
        <v>0</v>
      </c>
      <c r="U278" s="198">
        <v>0</v>
      </c>
      <c r="V278" s="198">
        <f>U278*H278</f>
        <v>0</v>
      </c>
      <c r="W278" s="198">
        <v>0</v>
      </c>
      <c r="X278" s="199">
        <f>W278*H278</f>
        <v>0</v>
      </c>
      <c r="Y278" s="36"/>
      <c r="Z278" s="36"/>
      <c r="AA278" s="36"/>
      <c r="AB278" s="36"/>
      <c r="AC278" s="36"/>
      <c r="AD278" s="36"/>
      <c r="AE278" s="36"/>
      <c r="AR278" s="200" t="s">
        <v>195</v>
      </c>
      <c r="AT278" s="200" t="s">
        <v>230</v>
      </c>
      <c r="AU278" s="200" t="s">
        <v>88</v>
      </c>
      <c r="AY278" s="17" t="s">
        <v>148</v>
      </c>
      <c r="BE278" s="201">
        <f>IF(O278="základní",K278,0)</f>
        <v>0</v>
      </c>
      <c r="BF278" s="201">
        <f>IF(O278="snížená",K278,0)</f>
        <v>0</v>
      </c>
      <c r="BG278" s="201">
        <f>IF(O278="zákl. přenesená",K278,0)</f>
        <v>0</v>
      </c>
      <c r="BH278" s="201">
        <f>IF(O278="sníž. přenesená",K278,0)</f>
        <v>0</v>
      </c>
      <c r="BI278" s="201">
        <f>IF(O278="nulová",K278,0)</f>
        <v>0</v>
      </c>
      <c r="BJ278" s="17" t="s">
        <v>86</v>
      </c>
      <c r="BK278" s="201">
        <f>ROUND(P278*H278,2)</f>
        <v>0</v>
      </c>
      <c r="BL278" s="17" t="s">
        <v>156</v>
      </c>
      <c r="BM278" s="200" t="s">
        <v>580</v>
      </c>
    </row>
    <row r="279" s="2" customFormat="1" ht="24.15" customHeight="1">
      <c r="A279" s="36"/>
      <c r="B279" s="151"/>
      <c r="C279" s="188" t="s">
        <v>581</v>
      </c>
      <c r="D279" s="188" t="s">
        <v>151</v>
      </c>
      <c r="E279" s="189" t="s">
        <v>582</v>
      </c>
      <c r="F279" s="190" t="s">
        <v>583</v>
      </c>
      <c r="G279" s="191" t="s">
        <v>185</v>
      </c>
      <c r="H279" s="192">
        <v>49</v>
      </c>
      <c r="I279" s="193"/>
      <c r="J279" s="193"/>
      <c r="K279" s="194">
        <f>ROUND(P279*H279,2)</f>
        <v>0</v>
      </c>
      <c r="L279" s="190" t="s">
        <v>1</v>
      </c>
      <c r="M279" s="37"/>
      <c r="N279" s="195" t="s">
        <v>1</v>
      </c>
      <c r="O279" s="196" t="s">
        <v>41</v>
      </c>
      <c r="P279" s="197">
        <f>I279+J279</f>
        <v>0</v>
      </c>
      <c r="Q279" s="197">
        <f>ROUND(I279*H279,2)</f>
        <v>0</v>
      </c>
      <c r="R279" s="197">
        <f>ROUND(J279*H279,2)</f>
        <v>0</v>
      </c>
      <c r="S279" s="75"/>
      <c r="T279" s="198">
        <f>S279*H279</f>
        <v>0</v>
      </c>
      <c r="U279" s="198">
        <v>0</v>
      </c>
      <c r="V279" s="198">
        <f>U279*H279</f>
        <v>0</v>
      </c>
      <c r="W279" s="198">
        <v>0</v>
      </c>
      <c r="X279" s="199">
        <f>W279*H279</f>
        <v>0</v>
      </c>
      <c r="Y279" s="36"/>
      <c r="Z279" s="36"/>
      <c r="AA279" s="36"/>
      <c r="AB279" s="36"/>
      <c r="AC279" s="36"/>
      <c r="AD279" s="36"/>
      <c r="AE279" s="36"/>
      <c r="AR279" s="200" t="s">
        <v>248</v>
      </c>
      <c r="AT279" s="200" t="s">
        <v>151</v>
      </c>
      <c r="AU279" s="200" t="s">
        <v>88</v>
      </c>
      <c r="AY279" s="17" t="s">
        <v>148</v>
      </c>
      <c r="BE279" s="201">
        <f>IF(O279="základní",K279,0)</f>
        <v>0</v>
      </c>
      <c r="BF279" s="201">
        <f>IF(O279="snížená",K279,0)</f>
        <v>0</v>
      </c>
      <c r="BG279" s="201">
        <f>IF(O279="zákl. přenesená",K279,0)</f>
        <v>0</v>
      </c>
      <c r="BH279" s="201">
        <f>IF(O279="sníž. přenesená",K279,0)</f>
        <v>0</v>
      </c>
      <c r="BI279" s="201">
        <f>IF(O279="nulová",K279,0)</f>
        <v>0</v>
      </c>
      <c r="BJ279" s="17" t="s">
        <v>86</v>
      </c>
      <c r="BK279" s="201">
        <f>ROUND(P279*H279,2)</f>
        <v>0</v>
      </c>
      <c r="BL279" s="17" t="s">
        <v>248</v>
      </c>
      <c r="BM279" s="200" t="s">
        <v>584</v>
      </c>
    </row>
    <row r="280" s="2" customFormat="1" ht="21.75" customHeight="1">
      <c r="A280" s="36"/>
      <c r="B280" s="151"/>
      <c r="C280" s="215" t="s">
        <v>585</v>
      </c>
      <c r="D280" s="215" t="s">
        <v>230</v>
      </c>
      <c r="E280" s="216" t="s">
        <v>586</v>
      </c>
      <c r="F280" s="217" t="s">
        <v>587</v>
      </c>
      <c r="G280" s="218" t="s">
        <v>185</v>
      </c>
      <c r="H280" s="219">
        <v>49</v>
      </c>
      <c r="I280" s="220"/>
      <c r="J280" s="221"/>
      <c r="K280" s="222">
        <f>ROUND(P280*H280,2)</f>
        <v>0</v>
      </c>
      <c r="L280" s="217" t="s">
        <v>1</v>
      </c>
      <c r="M280" s="223"/>
      <c r="N280" s="224" t="s">
        <v>1</v>
      </c>
      <c r="O280" s="196" t="s">
        <v>41</v>
      </c>
      <c r="P280" s="197">
        <f>I280+J280</f>
        <v>0</v>
      </c>
      <c r="Q280" s="197">
        <f>ROUND(I280*H280,2)</f>
        <v>0</v>
      </c>
      <c r="R280" s="197">
        <f>ROUND(J280*H280,2)</f>
        <v>0</v>
      </c>
      <c r="S280" s="75"/>
      <c r="T280" s="198">
        <f>S280*H280</f>
        <v>0</v>
      </c>
      <c r="U280" s="198">
        <v>0</v>
      </c>
      <c r="V280" s="198">
        <f>U280*H280</f>
        <v>0</v>
      </c>
      <c r="W280" s="198">
        <v>0</v>
      </c>
      <c r="X280" s="199">
        <f>W280*H280</f>
        <v>0</v>
      </c>
      <c r="Y280" s="36"/>
      <c r="Z280" s="36"/>
      <c r="AA280" s="36"/>
      <c r="AB280" s="36"/>
      <c r="AC280" s="36"/>
      <c r="AD280" s="36"/>
      <c r="AE280" s="36"/>
      <c r="AR280" s="200" t="s">
        <v>316</v>
      </c>
      <c r="AT280" s="200" t="s">
        <v>230</v>
      </c>
      <c r="AU280" s="200" t="s">
        <v>88</v>
      </c>
      <c r="AY280" s="17" t="s">
        <v>148</v>
      </c>
      <c r="BE280" s="201">
        <f>IF(O280="základní",K280,0)</f>
        <v>0</v>
      </c>
      <c r="BF280" s="201">
        <f>IF(O280="snížená",K280,0)</f>
        <v>0</v>
      </c>
      <c r="BG280" s="201">
        <f>IF(O280="zákl. přenesená",K280,0)</f>
        <v>0</v>
      </c>
      <c r="BH280" s="201">
        <f>IF(O280="sníž. přenesená",K280,0)</f>
        <v>0</v>
      </c>
      <c r="BI280" s="201">
        <f>IF(O280="nulová",K280,0)</f>
        <v>0</v>
      </c>
      <c r="BJ280" s="17" t="s">
        <v>86</v>
      </c>
      <c r="BK280" s="201">
        <f>ROUND(P280*H280,2)</f>
        <v>0</v>
      </c>
      <c r="BL280" s="17" t="s">
        <v>316</v>
      </c>
      <c r="BM280" s="200" t="s">
        <v>588</v>
      </c>
    </row>
    <row r="281" s="13" customFormat="1">
      <c r="A281" s="13"/>
      <c r="B281" s="206"/>
      <c r="C281" s="13"/>
      <c r="D281" s="207" t="s">
        <v>165</v>
      </c>
      <c r="E281" s="208" t="s">
        <v>1</v>
      </c>
      <c r="F281" s="209" t="s">
        <v>352</v>
      </c>
      <c r="G281" s="13"/>
      <c r="H281" s="210">
        <v>1</v>
      </c>
      <c r="I281" s="211"/>
      <c r="J281" s="211"/>
      <c r="K281" s="13"/>
      <c r="L281" s="13"/>
      <c r="M281" s="206"/>
      <c r="N281" s="212"/>
      <c r="O281" s="213"/>
      <c r="P281" s="213"/>
      <c r="Q281" s="213"/>
      <c r="R281" s="213"/>
      <c r="S281" s="213"/>
      <c r="T281" s="213"/>
      <c r="U281" s="213"/>
      <c r="V281" s="213"/>
      <c r="W281" s="213"/>
      <c r="X281" s="214"/>
      <c r="Y281" s="13"/>
      <c r="Z281" s="13"/>
      <c r="AA281" s="13"/>
      <c r="AB281" s="13"/>
      <c r="AC281" s="13"/>
      <c r="AD281" s="13"/>
      <c r="AE281" s="13"/>
      <c r="AT281" s="208" t="s">
        <v>165</v>
      </c>
      <c r="AU281" s="208" t="s">
        <v>88</v>
      </c>
      <c r="AV281" s="13" t="s">
        <v>88</v>
      </c>
      <c r="AW281" s="13" t="s">
        <v>4</v>
      </c>
      <c r="AX281" s="13" t="s">
        <v>78</v>
      </c>
      <c r="AY281" s="208" t="s">
        <v>148</v>
      </c>
    </row>
    <row r="282" s="13" customFormat="1">
      <c r="A282" s="13"/>
      <c r="B282" s="206"/>
      <c r="C282" s="13"/>
      <c r="D282" s="207" t="s">
        <v>165</v>
      </c>
      <c r="E282" s="208" t="s">
        <v>1</v>
      </c>
      <c r="F282" s="209" t="s">
        <v>589</v>
      </c>
      <c r="G282" s="13"/>
      <c r="H282" s="210">
        <v>48</v>
      </c>
      <c r="I282" s="211"/>
      <c r="J282" s="211"/>
      <c r="K282" s="13"/>
      <c r="L282" s="13"/>
      <c r="M282" s="206"/>
      <c r="N282" s="212"/>
      <c r="O282" s="213"/>
      <c r="P282" s="213"/>
      <c r="Q282" s="213"/>
      <c r="R282" s="213"/>
      <c r="S282" s="213"/>
      <c r="T282" s="213"/>
      <c r="U282" s="213"/>
      <c r="V282" s="213"/>
      <c r="W282" s="213"/>
      <c r="X282" s="214"/>
      <c r="Y282" s="13"/>
      <c r="Z282" s="13"/>
      <c r="AA282" s="13"/>
      <c r="AB282" s="13"/>
      <c r="AC282" s="13"/>
      <c r="AD282" s="13"/>
      <c r="AE282" s="13"/>
      <c r="AT282" s="208" t="s">
        <v>165</v>
      </c>
      <c r="AU282" s="208" t="s">
        <v>88</v>
      </c>
      <c r="AV282" s="13" t="s">
        <v>88</v>
      </c>
      <c r="AW282" s="13" t="s">
        <v>4</v>
      </c>
      <c r="AX282" s="13" t="s">
        <v>78</v>
      </c>
      <c r="AY282" s="208" t="s">
        <v>148</v>
      </c>
    </row>
    <row r="283" s="14" customFormat="1">
      <c r="A283" s="14"/>
      <c r="B283" s="226"/>
      <c r="C283" s="14"/>
      <c r="D283" s="207" t="s">
        <v>165</v>
      </c>
      <c r="E283" s="227" t="s">
        <v>1</v>
      </c>
      <c r="F283" s="228" t="s">
        <v>354</v>
      </c>
      <c r="G283" s="14"/>
      <c r="H283" s="229">
        <v>49</v>
      </c>
      <c r="I283" s="230"/>
      <c r="J283" s="230"/>
      <c r="K283" s="14"/>
      <c r="L283" s="14"/>
      <c r="M283" s="226"/>
      <c r="N283" s="231"/>
      <c r="O283" s="232"/>
      <c r="P283" s="232"/>
      <c r="Q283" s="232"/>
      <c r="R283" s="232"/>
      <c r="S283" s="232"/>
      <c r="T283" s="232"/>
      <c r="U283" s="232"/>
      <c r="V283" s="232"/>
      <c r="W283" s="232"/>
      <c r="X283" s="233"/>
      <c r="Y283" s="14"/>
      <c r="Z283" s="14"/>
      <c r="AA283" s="14"/>
      <c r="AB283" s="14"/>
      <c r="AC283" s="14"/>
      <c r="AD283" s="14"/>
      <c r="AE283" s="14"/>
      <c r="AT283" s="227" t="s">
        <v>165</v>
      </c>
      <c r="AU283" s="227" t="s">
        <v>88</v>
      </c>
      <c r="AV283" s="14" t="s">
        <v>156</v>
      </c>
      <c r="AW283" s="14" t="s">
        <v>4</v>
      </c>
      <c r="AX283" s="14" t="s">
        <v>86</v>
      </c>
      <c r="AY283" s="227" t="s">
        <v>148</v>
      </c>
    </row>
    <row r="284" s="2" customFormat="1" ht="21.75" customHeight="1">
      <c r="A284" s="36"/>
      <c r="B284" s="151"/>
      <c r="C284" s="188" t="s">
        <v>590</v>
      </c>
      <c r="D284" s="188" t="s">
        <v>151</v>
      </c>
      <c r="E284" s="189" t="s">
        <v>591</v>
      </c>
      <c r="F284" s="190" t="s">
        <v>592</v>
      </c>
      <c r="G284" s="191" t="s">
        <v>185</v>
      </c>
      <c r="H284" s="192">
        <v>12</v>
      </c>
      <c r="I284" s="193"/>
      <c r="J284" s="193"/>
      <c r="K284" s="194">
        <f>ROUND(P284*H284,2)</f>
        <v>0</v>
      </c>
      <c r="L284" s="190" t="s">
        <v>1</v>
      </c>
      <c r="M284" s="37"/>
      <c r="N284" s="195" t="s">
        <v>1</v>
      </c>
      <c r="O284" s="196" t="s">
        <v>41</v>
      </c>
      <c r="P284" s="197">
        <f>I284+J284</f>
        <v>0</v>
      </c>
      <c r="Q284" s="197">
        <f>ROUND(I284*H284,2)</f>
        <v>0</v>
      </c>
      <c r="R284" s="197">
        <f>ROUND(J284*H284,2)</f>
        <v>0</v>
      </c>
      <c r="S284" s="75"/>
      <c r="T284" s="198">
        <f>S284*H284</f>
        <v>0</v>
      </c>
      <c r="U284" s="198">
        <v>0</v>
      </c>
      <c r="V284" s="198">
        <f>U284*H284</f>
        <v>0</v>
      </c>
      <c r="W284" s="198">
        <v>0</v>
      </c>
      <c r="X284" s="199">
        <f>W284*H284</f>
        <v>0</v>
      </c>
      <c r="Y284" s="36"/>
      <c r="Z284" s="36"/>
      <c r="AA284" s="36"/>
      <c r="AB284" s="36"/>
      <c r="AC284" s="36"/>
      <c r="AD284" s="36"/>
      <c r="AE284" s="36"/>
      <c r="AR284" s="200" t="s">
        <v>156</v>
      </c>
      <c r="AT284" s="200" t="s">
        <v>151</v>
      </c>
      <c r="AU284" s="200" t="s">
        <v>88</v>
      </c>
      <c r="AY284" s="17" t="s">
        <v>148</v>
      </c>
      <c r="BE284" s="201">
        <f>IF(O284="základní",K284,0)</f>
        <v>0</v>
      </c>
      <c r="BF284" s="201">
        <f>IF(O284="snížená",K284,0)</f>
        <v>0</v>
      </c>
      <c r="BG284" s="201">
        <f>IF(O284="zákl. přenesená",K284,0)</f>
        <v>0</v>
      </c>
      <c r="BH284" s="201">
        <f>IF(O284="sníž. přenesená",K284,0)</f>
        <v>0</v>
      </c>
      <c r="BI284" s="201">
        <f>IF(O284="nulová",K284,0)</f>
        <v>0</v>
      </c>
      <c r="BJ284" s="17" t="s">
        <v>86</v>
      </c>
      <c r="BK284" s="201">
        <f>ROUND(P284*H284,2)</f>
        <v>0</v>
      </c>
      <c r="BL284" s="17" t="s">
        <v>156</v>
      </c>
      <c r="BM284" s="200" t="s">
        <v>593</v>
      </c>
    </row>
    <row r="285" s="2" customFormat="1" ht="16.5" customHeight="1">
      <c r="A285" s="36"/>
      <c r="B285" s="151"/>
      <c r="C285" s="215" t="s">
        <v>594</v>
      </c>
      <c r="D285" s="215" t="s">
        <v>230</v>
      </c>
      <c r="E285" s="216" t="s">
        <v>595</v>
      </c>
      <c r="F285" s="217" t="s">
        <v>596</v>
      </c>
      <c r="G285" s="218" t="s">
        <v>185</v>
      </c>
      <c r="H285" s="219">
        <v>12</v>
      </c>
      <c r="I285" s="220"/>
      <c r="J285" s="221"/>
      <c r="K285" s="222">
        <f>ROUND(P285*H285,2)</f>
        <v>0</v>
      </c>
      <c r="L285" s="217" t="s">
        <v>1</v>
      </c>
      <c r="M285" s="223"/>
      <c r="N285" s="224" t="s">
        <v>1</v>
      </c>
      <c r="O285" s="196" t="s">
        <v>41</v>
      </c>
      <c r="P285" s="197">
        <f>I285+J285</f>
        <v>0</v>
      </c>
      <c r="Q285" s="197">
        <f>ROUND(I285*H285,2)</f>
        <v>0</v>
      </c>
      <c r="R285" s="197">
        <f>ROUND(J285*H285,2)</f>
        <v>0</v>
      </c>
      <c r="S285" s="75"/>
      <c r="T285" s="198">
        <f>S285*H285</f>
        <v>0</v>
      </c>
      <c r="U285" s="198">
        <v>0</v>
      </c>
      <c r="V285" s="198">
        <f>U285*H285</f>
        <v>0</v>
      </c>
      <c r="W285" s="198">
        <v>0</v>
      </c>
      <c r="X285" s="199">
        <f>W285*H285</f>
        <v>0</v>
      </c>
      <c r="Y285" s="36"/>
      <c r="Z285" s="36"/>
      <c r="AA285" s="36"/>
      <c r="AB285" s="36"/>
      <c r="AC285" s="36"/>
      <c r="AD285" s="36"/>
      <c r="AE285" s="36"/>
      <c r="AR285" s="200" t="s">
        <v>195</v>
      </c>
      <c r="AT285" s="200" t="s">
        <v>230</v>
      </c>
      <c r="AU285" s="200" t="s">
        <v>88</v>
      </c>
      <c r="AY285" s="17" t="s">
        <v>148</v>
      </c>
      <c r="BE285" s="201">
        <f>IF(O285="základní",K285,0)</f>
        <v>0</v>
      </c>
      <c r="BF285" s="201">
        <f>IF(O285="snížená",K285,0)</f>
        <v>0</v>
      </c>
      <c r="BG285" s="201">
        <f>IF(O285="zákl. přenesená",K285,0)</f>
        <v>0</v>
      </c>
      <c r="BH285" s="201">
        <f>IF(O285="sníž. přenesená",K285,0)</f>
        <v>0</v>
      </c>
      <c r="BI285" s="201">
        <f>IF(O285="nulová",K285,0)</f>
        <v>0</v>
      </c>
      <c r="BJ285" s="17" t="s">
        <v>86</v>
      </c>
      <c r="BK285" s="201">
        <f>ROUND(P285*H285,2)</f>
        <v>0</v>
      </c>
      <c r="BL285" s="17" t="s">
        <v>156</v>
      </c>
      <c r="BM285" s="200" t="s">
        <v>597</v>
      </c>
    </row>
    <row r="286" s="2" customFormat="1" ht="21.75" customHeight="1">
      <c r="A286" s="36"/>
      <c r="B286" s="151"/>
      <c r="C286" s="188" t="s">
        <v>598</v>
      </c>
      <c r="D286" s="188" t="s">
        <v>151</v>
      </c>
      <c r="E286" s="189" t="s">
        <v>599</v>
      </c>
      <c r="F286" s="190" t="s">
        <v>600</v>
      </c>
      <c r="G286" s="191" t="s">
        <v>185</v>
      </c>
      <c r="H286" s="192">
        <v>47</v>
      </c>
      <c r="I286" s="193"/>
      <c r="J286" s="193"/>
      <c r="K286" s="194">
        <f>ROUND(P286*H286,2)</f>
        <v>0</v>
      </c>
      <c r="L286" s="190" t="s">
        <v>1</v>
      </c>
      <c r="M286" s="37"/>
      <c r="N286" s="195" t="s">
        <v>1</v>
      </c>
      <c r="O286" s="196" t="s">
        <v>41</v>
      </c>
      <c r="P286" s="197">
        <f>I286+J286</f>
        <v>0</v>
      </c>
      <c r="Q286" s="197">
        <f>ROUND(I286*H286,2)</f>
        <v>0</v>
      </c>
      <c r="R286" s="197">
        <f>ROUND(J286*H286,2)</f>
        <v>0</v>
      </c>
      <c r="S286" s="75"/>
      <c r="T286" s="198">
        <f>S286*H286</f>
        <v>0</v>
      </c>
      <c r="U286" s="198">
        <v>0</v>
      </c>
      <c r="V286" s="198">
        <f>U286*H286</f>
        <v>0</v>
      </c>
      <c r="W286" s="198">
        <v>0</v>
      </c>
      <c r="X286" s="199">
        <f>W286*H286</f>
        <v>0</v>
      </c>
      <c r="Y286" s="36"/>
      <c r="Z286" s="36"/>
      <c r="AA286" s="36"/>
      <c r="AB286" s="36"/>
      <c r="AC286" s="36"/>
      <c r="AD286" s="36"/>
      <c r="AE286" s="36"/>
      <c r="AR286" s="200" t="s">
        <v>156</v>
      </c>
      <c r="AT286" s="200" t="s">
        <v>151</v>
      </c>
      <c r="AU286" s="200" t="s">
        <v>88</v>
      </c>
      <c r="AY286" s="17" t="s">
        <v>148</v>
      </c>
      <c r="BE286" s="201">
        <f>IF(O286="základní",K286,0)</f>
        <v>0</v>
      </c>
      <c r="BF286" s="201">
        <f>IF(O286="snížená",K286,0)</f>
        <v>0</v>
      </c>
      <c r="BG286" s="201">
        <f>IF(O286="zákl. přenesená",K286,0)</f>
        <v>0</v>
      </c>
      <c r="BH286" s="201">
        <f>IF(O286="sníž. přenesená",K286,0)</f>
        <v>0</v>
      </c>
      <c r="BI286" s="201">
        <f>IF(O286="nulová",K286,0)</f>
        <v>0</v>
      </c>
      <c r="BJ286" s="17" t="s">
        <v>86</v>
      </c>
      <c r="BK286" s="201">
        <f>ROUND(P286*H286,2)</f>
        <v>0</v>
      </c>
      <c r="BL286" s="17" t="s">
        <v>156</v>
      </c>
      <c r="BM286" s="200" t="s">
        <v>601</v>
      </c>
    </row>
    <row r="287" s="2" customFormat="1" ht="16.5" customHeight="1">
      <c r="A287" s="36"/>
      <c r="B287" s="151"/>
      <c r="C287" s="215" t="s">
        <v>602</v>
      </c>
      <c r="D287" s="215" t="s">
        <v>230</v>
      </c>
      <c r="E287" s="216" t="s">
        <v>603</v>
      </c>
      <c r="F287" s="217" t="s">
        <v>604</v>
      </c>
      <c r="G287" s="218" t="s">
        <v>185</v>
      </c>
      <c r="H287" s="219">
        <v>47</v>
      </c>
      <c r="I287" s="220"/>
      <c r="J287" s="221"/>
      <c r="K287" s="222">
        <f>ROUND(P287*H287,2)</f>
        <v>0</v>
      </c>
      <c r="L287" s="217" t="s">
        <v>1</v>
      </c>
      <c r="M287" s="223"/>
      <c r="N287" s="224" t="s">
        <v>1</v>
      </c>
      <c r="O287" s="196" t="s">
        <v>41</v>
      </c>
      <c r="P287" s="197">
        <f>I287+J287</f>
        <v>0</v>
      </c>
      <c r="Q287" s="197">
        <f>ROUND(I287*H287,2)</f>
        <v>0</v>
      </c>
      <c r="R287" s="197">
        <f>ROUND(J287*H287,2)</f>
        <v>0</v>
      </c>
      <c r="S287" s="75"/>
      <c r="T287" s="198">
        <f>S287*H287</f>
        <v>0</v>
      </c>
      <c r="U287" s="198">
        <v>0</v>
      </c>
      <c r="V287" s="198">
        <f>U287*H287</f>
        <v>0</v>
      </c>
      <c r="W287" s="198">
        <v>0</v>
      </c>
      <c r="X287" s="199">
        <f>W287*H287</f>
        <v>0</v>
      </c>
      <c r="Y287" s="36"/>
      <c r="Z287" s="36"/>
      <c r="AA287" s="36"/>
      <c r="AB287" s="36"/>
      <c r="AC287" s="36"/>
      <c r="AD287" s="36"/>
      <c r="AE287" s="36"/>
      <c r="AR287" s="200" t="s">
        <v>195</v>
      </c>
      <c r="AT287" s="200" t="s">
        <v>230</v>
      </c>
      <c r="AU287" s="200" t="s">
        <v>88</v>
      </c>
      <c r="AY287" s="17" t="s">
        <v>148</v>
      </c>
      <c r="BE287" s="201">
        <f>IF(O287="základní",K287,0)</f>
        <v>0</v>
      </c>
      <c r="BF287" s="201">
        <f>IF(O287="snížená",K287,0)</f>
        <v>0</v>
      </c>
      <c r="BG287" s="201">
        <f>IF(O287="zákl. přenesená",K287,0)</f>
        <v>0</v>
      </c>
      <c r="BH287" s="201">
        <f>IF(O287="sníž. přenesená",K287,0)</f>
        <v>0</v>
      </c>
      <c r="BI287" s="201">
        <f>IF(O287="nulová",K287,0)</f>
        <v>0</v>
      </c>
      <c r="BJ287" s="17" t="s">
        <v>86</v>
      </c>
      <c r="BK287" s="201">
        <f>ROUND(P287*H287,2)</f>
        <v>0</v>
      </c>
      <c r="BL287" s="17" t="s">
        <v>156</v>
      </c>
      <c r="BM287" s="200" t="s">
        <v>605</v>
      </c>
    </row>
    <row r="288" s="2" customFormat="1" ht="24.15" customHeight="1">
      <c r="A288" s="36"/>
      <c r="B288" s="151"/>
      <c r="C288" s="188" t="s">
        <v>606</v>
      </c>
      <c r="D288" s="188" t="s">
        <v>151</v>
      </c>
      <c r="E288" s="189" t="s">
        <v>607</v>
      </c>
      <c r="F288" s="190" t="s">
        <v>608</v>
      </c>
      <c r="G288" s="191" t="s">
        <v>185</v>
      </c>
      <c r="H288" s="192">
        <v>9</v>
      </c>
      <c r="I288" s="193"/>
      <c r="J288" s="193"/>
      <c r="K288" s="194">
        <f>ROUND(P288*H288,2)</f>
        <v>0</v>
      </c>
      <c r="L288" s="190" t="s">
        <v>1</v>
      </c>
      <c r="M288" s="37"/>
      <c r="N288" s="195" t="s">
        <v>1</v>
      </c>
      <c r="O288" s="196" t="s">
        <v>41</v>
      </c>
      <c r="P288" s="197">
        <f>I288+J288</f>
        <v>0</v>
      </c>
      <c r="Q288" s="197">
        <f>ROUND(I288*H288,2)</f>
        <v>0</v>
      </c>
      <c r="R288" s="197">
        <f>ROUND(J288*H288,2)</f>
        <v>0</v>
      </c>
      <c r="S288" s="75"/>
      <c r="T288" s="198">
        <f>S288*H288</f>
        <v>0</v>
      </c>
      <c r="U288" s="198">
        <v>0</v>
      </c>
      <c r="V288" s="198">
        <f>U288*H288</f>
        <v>0</v>
      </c>
      <c r="W288" s="198">
        <v>0</v>
      </c>
      <c r="X288" s="199">
        <f>W288*H288</f>
        <v>0</v>
      </c>
      <c r="Y288" s="36"/>
      <c r="Z288" s="36"/>
      <c r="AA288" s="36"/>
      <c r="AB288" s="36"/>
      <c r="AC288" s="36"/>
      <c r="AD288" s="36"/>
      <c r="AE288" s="36"/>
      <c r="AR288" s="200" t="s">
        <v>156</v>
      </c>
      <c r="AT288" s="200" t="s">
        <v>151</v>
      </c>
      <c r="AU288" s="200" t="s">
        <v>88</v>
      </c>
      <c r="AY288" s="17" t="s">
        <v>148</v>
      </c>
      <c r="BE288" s="201">
        <f>IF(O288="základní",K288,0)</f>
        <v>0</v>
      </c>
      <c r="BF288" s="201">
        <f>IF(O288="snížená",K288,0)</f>
        <v>0</v>
      </c>
      <c r="BG288" s="201">
        <f>IF(O288="zákl. přenesená",K288,0)</f>
        <v>0</v>
      </c>
      <c r="BH288" s="201">
        <f>IF(O288="sníž. přenesená",K288,0)</f>
        <v>0</v>
      </c>
      <c r="BI288" s="201">
        <f>IF(O288="nulová",K288,0)</f>
        <v>0</v>
      </c>
      <c r="BJ288" s="17" t="s">
        <v>86</v>
      </c>
      <c r="BK288" s="201">
        <f>ROUND(P288*H288,2)</f>
        <v>0</v>
      </c>
      <c r="BL288" s="17" t="s">
        <v>156</v>
      </c>
      <c r="BM288" s="200" t="s">
        <v>609</v>
      </c>
    </row>
    <row r="289" s="2" customFormat="1" ht="24.15" customHeight="1">
      <c r="A289" s="36"/>
      <c r="B289" s="151"/>
      <c r="C289" s="215" t="s">
        <v>610</v>
      </c>
      <c r="D289" s="215" t="s">
        <v>230</v>
      </c>
      <c r="E289" s="216" t="s">
        <v>611</v>
      </c>
      <c r="F289" s="217" t="s">
        <v>612</v>
      </c>
      <c r="G289" s="218" t="s">
        <v>185</v>
      </c>
      <c r="H289" s="219">
        <v>9</v>
      </c>
      <c r="I289" s="220"/>
      <c r="J289" s="221"/>
      <c r="K289" s="222">
        <f>ROUND(P289*H289,2)</f>
        <v>0</v>
      </c>
      <c r="L289" s="217" t="s">
        <v>1</v>
      </c>
      <c r="M289" s="223"/>
      <c r="N289" s="224" t="s">
        <v>1</v>
      </c>
      <c r="O289" s="196" t="s">
        <v>41</v>
      </c>
      <c r="P289" s="197">
        <f>I289+J289</f>
        <v>0</v>
      </c>
      <c r="Q289" s="197">
        <f>ROUND(I289*H289,2)</f>
        <v>0</v>
      </c>
      <c r="R289" s="197">
        <f>ROUND(J289*H289,2)</f>
        <v>0</v>
      </c>
      <c r="S289" s="75"/>
      <c r="T289" s="198">
        <f>S289*H289</f>
        <v>0</v>
      </c>
      <c r="U289" s="198">
        <v>0</v>
      </c>
      <c r="V289" s="198">
        <f>U289*H289</f>
        <v>0</v>
      </c>
      <c r="W289" s="198">
        <v>0</v>
      </c>
      <c r="X289" s="199">
        <f>W289*H289</f>
        <v>0</v>
      </c>
      <c r="Y289" s="36"/>
      <c r="Z289" s="36"/>
      <c r="AA289" s="36"/>
      <c r="AB289" s="36"/>
      <c r="AC289" s="36"/>
      <c r="AD289" s="36"/>
      <c r="AE289" s="36"/>
      <c r="AR289" s="200" t="s">
        <v>195</v>
      </c>
      <c r="AT289" s="200" t="s">
        <v>230</v>
      </c>
      <c r="AU289" s="200" t="s">
        <v>88</v>
      </c>
      <c r="AY289" s="17" t="s">
        <v>148</v>
      </c>
      <c r="BE289" s="201">
        <f>IF(O289="základní",K289,0)</f>
        <v>0</v>
      </c>
      <c r="BF289" s="201">
        <f>IF(O289="snížená",K289,0)</f>
        <v>0</v>
      </c>
      <c r="BG289" s="201">
        <f>IF(O289="zákl. přenesená",K289,0)</f>
        <v>0</v>
      </c>
      <c r="BH289" s="201">
        <f>IF(O289="sníž. přenesená",K289,0)</f>
        <v>0</v>
      </c>
      <c r="BI289" s="201">
        <f>IF(O289="nulová",K289,0)</f>
        <v>0</v>
      </c>
      <c r="BJ289" s="17" t="s">
        <v>86</v>
      </c>
      <c r="BK289" s="201">
        <f>ROUND(P289*H289,2)</f>
        <v>0</v>
      </c>
      <c r="BL289" s="17" t="s">
        <v>156</v>
      </c>
      <c r="BM289" s="200" t="s">
        <v>613</v>
      </c>
    </row>
    <row r="290" s="2" customFormat="1" ht="24.15" customHeight="1">
      <c r="A290" s="36"/>
      <c r="B290" s="151"/>
      <c r="C290" s="188" t="s">
        <v>614</v>
      </c>
      <c r="D290" s="188" t="s">
        <v>151</v>
      </c>
      <c r="E290" s="189" t="s">
        <v>615</v>
      </c>
      <c r="F290" s="190" t="s">
        <v>616</v>
      </c>
      <c r="G290" s="191" t="s">
        <v>185</v>
      </c>
      <c r="H290" s="192">
        <v>38</v>
      </c>
      <c r="I290" s="193"/>
      <c r="J290" s="193"/>
      <c r="K290" s="194">
        <f>ROUND(P290*H290,2)</f>
        <v>0</v>
      </c>
      <c r="L290" s="190" t="s">
        <v>1</v>
      </c>
      <c r="M290" s="37"/>
      <c r="N290" s="195" t="s">
        <v>1</v>
      </c>
      <c r="O290" s="196" t="s">
        <v>41</v>
      </c>
      <c r="P290" s="197">
        <f>I290+J290</f>
        <v>0</v>
      </c>
      <c r="Q290" s="197">
        <f>ROUND(I290*H290,2)</f>
        <v>0</v>
      </c>
      <c r="R290" s="197">
        <f>ROUND(J290*H290,2)</f>
        <v>0</v>
      </c>
      <c r="S290" s="75"/>
      <c r="T290" s="198">
        <f>S290*H290</f>
        <v>0</v>
      </c>
      <c r="U290" s="198">
        <v>0</v>
      </c>
      <c r="V290" s="198">
        <f>U290*H290</f>
        <v>0</v>
      </c>
      <c r="W290" s="198">
        <v>0</v>
      </c>
      <c r="X290" s="199">
        <f>W290*H290</f>
        <v>0</v>
      </c>
      <c r="Y290" s="36"/>
      <c r="Z290" s="36"/>
      <c r="AA290" s="36"/>
      <c r="AB290" s="36"/>
      <c r="AC290" s="36"/>
      <c r="AD290" s="36"/>
      <c r="AE290" s="36"/>
      <c r="AR290" s="200" t="s">
        <v>156</v>
      </c>
      <c r="AT290" s="200" t="s">
        <v>151</v>
      </c>
      <c r="AU290" s="200" t="s">
        <v>88</v>
      </c>
      <c r="AY290" s="17" t="s">
        <v>148</v>
      </c>
      <c r="BE290" s="201">
        <f>IF(O290="základní",K290,0)</f>
        <v>0</v>
      </c>
      <c r="BF290" s="201">
        <f>IF(O290="snížená",K290,0)</f>
        <v>0</v>
      </c>
      <c r="BG290" s="201">
        <f>IF(O290="zákl. přenesená",K290,0)</f>
        <v>0</v>
      </c>
      <c r="BH290" s="201">
        <f>IF(O290="sníž. přenesená",K290,0)</f>
        <v>0</v>
      </c>
      <c r="BI290" s="201">
        <f>IF(O290="nulová",K290,0)</f>
        <v>0</v>
      </c>
      <c r="BJ290" s="17" t="s">
        <v>86</v>
      </c>
      <c r="BK290" s="201">
        <f>ROUND(P290*H290,2)</f>
        <v>0</v>
      </c>
      <c r="BL290" s="17" t="s">
        <v>156</v>
      </c>
      <c r="BM290" s="200" t="s">
        <v>617</v>
      </c>
    </row>
    <row r="291" s="2" customFormat="1" ht="24.15" customHeight="1">
      <c r="A291" s="36"/>
      <c r="B291" s="151"/>
      <c r="C291" s="215" t="s">
        <v>618</v>
      </c>
      <c r="D291" s="215" t="s">
        <v>230</v>
      </c>
      <c r="E291" s="216" t="s">
        <v>619</v>
      </c>
      <c r="F291" s="217" t="s">
        <v>620</v>
      </c>
      <c r="G291" s="218" t="s">
        <v>185</v>
      </c>
      <c r="H291" s="219">
        <v>38</v>
      </c>
      <c r="I291" s="220"/>
      <c r="J291" s="221"/>
      <c r="K291" s="222">
        <f>ROUND(P291*H291,2)</f>
        <v>0</v>
      </c>
      <c r="L291" s="217" t="s">
        <v>1</v>
      </c>
      <c r="M291" s="223"/>
      <c r="N291" s="224" t="s">
        <v>1</v>
      </c>
      <c r="O291" s="196" t="s">
        <v>41</v>
      </c>
      <c r="P291" s="197">
        <f>I291+J291</f>
        <v>0</v>
      </c>
      <c r="Q291" s="197">
        <f>ROUND(I291*H291,2)</f>
        <v>0</v>
      </c>
      <c r="R291" s="197">
        <f>ROUND(J291*H291,2)</f>
        <v>0</v>
      </c>
      <c r="S291" s="75"/>
      <c r="T291" s="198">
        <f>S291*H291</f>
        <v>0</v>
      </c>
      <c r="U291" s="198">
        <v>0</v>
      </c>
      <c r="V291" s="198">
        <f>U291*H291</f>
        <v>0</v>
      </c>
      <c r="W291" s="198">
        <v>0</v>
      </c>
      <c r="X291" s="199">
        <f>W291*H291</f>
        <v>0</v>
      </c>
      <c r="Y291" s="36"/>
      <c r="Z291" s="36"/>
      <c r="AA291" s="36"/>
      <c r="AB291" s="36"/>
      <c r="AC291" s="36"/>
      <c r="AD291" s="36"/>
      <c r="AE291" s="36"/>
      <c r="AR291" s="200" t="s">
        <v>195</v>
      </c>
      <c r="AT291" s="200" t="s">
        <v>230</v>
      </c>
      <c r="AU291" s="200" t="s">
        <v>88</v>
      </c>
      <c r="AY291" s="17" t="s">
        <v>148</v>
      </c>
      <c r="BE291" s="201">
        <f>IF(O291="základní",K291,0)</f>
        <v>0</v>
      </c>
      <c r="BF291" s="201">
        <f>IF(O291="snížená",K291,0)</f>
        <v>0</v>
      </c>
      <c r="BG291" s="201">
        <f>IF(O291="zákl. přenesená",K291,0)</f>
        <v>0</v>
      </c>
      <c r="BH291" s="201">
        <f>IF(O291="sníž. přenesená",K291,0)</f>
        <v>0</v>
      </c>
      <c r="BI291" s="201">
        <f>IF(O291="nulová",K291,0)</f>
        <v>0</v>
      </c>
      <c r="BJ291" s="17" t="s">
        <v>86</v>
      </c>
      <c r="BK291" s="201">
        <f>ROUND(P291*H291,2)</f>
        <v>0</v>
      </c>
      <c r="BL291" s="17" t="s">
        <v>156</v>
      </c>
      <c r="BM291" s="200" t="s">
        <v>621</v>
      </c>
    </row>
    <row r="292" s="2" customFormat="1" ht="24.15" customHeight="1">
      <c r="A292" s="36"/>
      <c r="B292" s="151"/>
      <c r="C292" s="188" t="s">
        <v>622</v>
      </c>
      <c r="D292" s="188" t="s">
        <v>151</v>
      </c>
      <c r="E292" s="189" t="s">
        <v>623</v>
      </c>
      <c r="F292" s="190" t="s">
        <v>624</v>
      </c>
      <c r="G292" s="191" t="s">
        <v>185</v>
      </c>
      <c r="H292" s="192">
        <v>4</v>
      </c>
      <c r="I292" s="193"/>
      <c r="J292" s="193"/>
      <c r="K292" s="194">
        <f>ROUND(P292*H292,2)</f>
        <v>0</v>
      </c>
      <c r="L292" s="190" t="s">
        <v>1</v>
      </c>
      <c r="M292" s="37"/>
      <c r="N292" s="195" t="s">
        <v>1</v>
      </c>
      <c r="O292" s="196" t="s">
        <v>41</v>
      </c>
      <c r="P292" s="197">
        <f>I292+J292</f>
        <v>0</v>
      </c>
      <c r="Q292" s="197">
        <f>ROUND(I292*H292,2)</f>
        <v>0</v>
      </c>
      <c r="R292" s="197">
        <f>ROUND(J292*H292,2)</f>
        <v>0</v>
      </c>
      <c r="S292" s="75"/>
      <c r="T292" s="198">
        <f>S292*H292</f>
        <v>0</v>
      </c>
      <c r="U292" s="198">
        <v>0</v>
      </c>
      <c r="V292" s="198">
        <f>U292*H292</f>
        <v>0</v>
      </c>
      <c r="W292" s="198">
        <v>0</v>
      </c>
      <c r="X292" s="199">
        <f>W292*H292</f>
        <v>0</v>
      </c>
      <c r="Y292" s="36"/>
      <c r="Z292" s="36"/>
      <c r="AA292" s="36"/>
      <c r="AB292" s="36"/>
      <c r="AC292" s="36"/>
      <c r="AD292" s="36"/>
      <c r="AE292" s="36"/>
      <c r="AR292" s="200" t="s">
        <v>248</v>
      </c>
      <c r="AT292" s="200" t="s">
        <v>151</v>
      </c>
      <c r="AU292" s="200" t="s">
        <v>88</v>
      </c>
      <c r="AY292" s="17" t="s">
        <v>148</v>
      </c>
      <c r="BE292" s="201">
        <f>IF(O292="základní",K292,0)</f>
        <v>0</v>
      </c>
      <c r="BF292" s="201">
        <f>IF(O292="snížená",K292,0)</f>
        <v>0</v>
      </c>
      <c r="BG292" s="201">
        <f>IF(O292="zákl. přenesená",K292,0)</f>
        <v>0</v>
      </c>
      <c r="BH292" s="201">
        <f>IF(O292="sníž. přenesená",K292,0)</f>
        <v>0</v>
      </c>
      <c r="BI292" s="201">
        <f>IF(O292="nulová",K292,0)</f>
        <v>0</v>
      </c>
      <c r="BJ292" s="17" t="s">
        <v>86</v>
      </c>
      <c r="BK292" s="201">
        <f>ROUND(P292*H292,2)</f>
        <v>0</v>
      </c>
      <c r="BL292" s="17" t="s">
        <v>248</v>
      </c>
      <c r="BM292" s="200" t="s">
        <v>625</v>
      </c>
    </row>
    <row r="293" s="2" customFormat="1" ht="21.75" customHeight="1">
      <c r="A293" s="36"/>
      <c r="B293" s="151"/>
      <c r="C293" s="215" t="s">
        <v>626</v>
      </c>
      <c r="D293" s="215" t="s">
        <v>230</v>
      </c>
      <c r="E293" s="216" t="s">
        <v>627</v>
      </c>
      <c r="F293" s="217" t="s">
        <v>628</v>
      </c>
      <c r="G293" s="218" t="s">
        <v>185</v>
      </c>
      <c r="H293" s="219">
        <v>4</v>
      </c>
      <c r="I293" s="220"/>
      <c r="J293" s="221"/>
      <c r="K293" s="222">
        <f>ROUND(P293*H293,2)</f>
        <v>0</v>
      </c>
      <c r="L293" s="217" t="s">
        <v>1</v>
      </c>
      <c r="M293" s="223"/>
      <c r="N293" s="224" t="s">
        <v>1</v>
      </c>
      <c r="O293" s="196" t="s">
        <v>41</v>
      </c>
      <c r="P293" s="197">
        <f>I293+J293</f>
        <v>0</v>
      </c>
      <c r="Q293" s="197">
        <f>ROUND(I293*H293,2)</f>
        <v>0</v>
      </c>
      <c r="R293" s="197">
        <f>ROUND(J293*H293,2)</f>
        <v>0</v>
      </c>
      <c r="S293" s="75"/>
      <c r="T293" s="198">
        <f>S293*H293</f>
        <v>0</v>
      </c>
      <c r="U293" s="198">
        <v>0</v>
      </c>
      <c r="V293" s="198">
        <f>U293*H293</f>
        <v>0</v>
      </c>
      <c r="W293" s="198">
        <v>0</v>
      </c>
      <c r="X293" s="199">
        <f>W293*H293</f>
        <v>0</v>
      </c>
      <c r="Y293" s="36"/>
      <c r="Z293" s="36"/>
      <c r="AA293" s="36"/>
      <c r="AB293" s="36"/>
      <c r="AC293" s="36"/>
      <c r="AD293" s="36"/>
      <c r="AE293" s="36"/>
      <c r="AR293" s="200" t="s">
        <v>248</v>
      </c>
      <c r="AT293" s="200" t="s">
        <v>230</v>
      </c>
      <c r="AU293" s="200" t="s">
        <v>88</v>
      </c>
      <c r="AY293" s="17" t="s">
        <v>148</v>
      </c>
      <c r="BE293" s="201">
        <f>IF(O293="základní",K293,0)</f>
        <v>0</v>
      </c>
      <c r="BF293" s="201">
        <f>IF(O293="snížená",K293,0)</f>
        <v>0</v>
      </c>
      <c r="BG293" s="201">
        <f>IF(O293="zákl. přenesená",K293,0)</f>
        <v>0</v>
      </c>
      <c r="BH293" s="201">
        <f>IF(O293="sníž. přenesená",K293,0)</f>
        <v>0</v>
      </c>
      <c r="BI293" s="201">
        <f>IF(O293="nulová",K293,0)</f>
        <v>0</v>
      </c>
      <c r="BJ293" s="17" t="s">
        <v>86</v>
      </c>
      <c r="BK293" s="201">
        <f>ROUND(P293*H293,2)</f>
        <v>0</v>
      </c>
      <c r="BL293" s="17" t="s">
        <v>248</v>
      </c>
      <c r="BM293" s="200" t="s">
        <v>629</v>
      </c>
    </row>
    <row r="294" s="2" customFormat="1" ht="16.5" customHeight="1">
      <c r="A294" s="36"/>
      <c r="B294" s="151"/>
      <c r="C294" s="188" t="s">
        <v>630</v>
      </c>
      <c r="D294" s="188" t="s">
        <v>151</v>
      </c>
      <c r="E294" s="189" t="s">
        <v>631</v>
      </c>
      <c r="F294" s="190" t="s">
        <v>632</v>
      </c>
      <c r="G294" s="191" t="s">
        <v>185</v>
      </c>
      <c r="H294" s="192">
        <v>12</v>
      </c>
      <c r="I294" s="193"/>
      <c r="J294" s="193"/>
      <c r="K294" s="194">
        <f>ROUND(P294*H294,2)</f>
        <v>0</v>
      </c>
      <c r="L294" s="190" t="s">
        <v>1</v>
      </c>
      <c r="M294" s="37"/>
      <c r="N294" s="195" t="s">
        <v>1</v>
      </c>
      <c r="O294" s="196" t="s">
        <v>41</v>
      </c>
      <c r="P294" s="197">
        <f>I294+J294</f>
        <v>0</v>
      </c>
      <c r="Q294" s="197">
        <f>ROUND(I294*H294,2)</f>
        <v>0</v>
      </c>
      <c r="R294" s="197">
        <f>ROUND(J294*H294,2)</f>
        <v>0</v>
      </c>
      <c r="S294" s="75"/>
      <c r="T294" s="198">
        <f>S294*H294</f>
        <v>0</v>
      </c>
      <c r="U294" s="198">
        <v>0</v>
      </c>
      <c r="V294" s="198">
        <f>U294*H294</f>
        <v>0</v>
      </c>
      <c r="W294" s="198">
        <v>0</v>
      </c>
      <c r="X294" s="199">
        <f>W294*H294</f>
        <v>0</v>
      </c>
      <c r="Y294" s="36"/>
      <c r="Z294" s="36"/>
      <c r="AA294" s="36"/>
      <c r="AB294" s="36"/>
      <c r="AC294" s="36"/>
      <c r="AD294" s="36"/>
      <c r="AE294" s="36"/>
      <c r="AR294" s="200" t="s">
        <v>248</v>
      </c>
      <c r="AT294" s="200" t="s">
        <v>151</v>
      </c>
      <c r="AU294" s="200" t="s">
        <v>88</v>
      </c>
      <c r="AY294" s="17" t="s">
        <v>148</v>
      </c>
      <c r="BE294" s="201">
        <f>IF(O294="základní",K294,0)</f>
        <v>0</v>
      </c>
      <c r="BF294" s="201">
        <f>IF(O294="snížená",K294,0)</f>
        <v>0</v>
      </c>
      <c r="BG294" s="201">
        <f>IF(O294="zákl. přenesená",K294,0)</f>
        <v>0</v>
      </c>
      <c r="BH294" s="201">
        <f>IF(O294="sníž. přenesená",K294,0)</f>
        <v>0</v>
      </c>
      <c r="BI294" s="201">
        <f>IF(O294="nulová",K294,0)</f>
        <v>0</v>
      </c>
      <c r="BJ294" s="17" t="s">
        <v>86</v>
      </c>
      <c r="BK294" s="201">
        <f>ROUND(P294*H294,2)</f>
        <v>0</v>
      </c>
      <c r="BL294" s="17" t="s">
        <v>248</v>
      </c>
      <c r="BM294" s="200" t="s">
        <v>633</v>
      </c>
    </row>
    <row r="295" s="2" customFormat="1" ht="16.5" customHeight="1">
      <c r="A295" s="36"/>
      <c r="B295" s="151"/>
      <c r="C295" s="215" t="s">
        <v>634</v>
      </c>
      <c r="D295" s="215" t="s">
        <v>230</v>
      </c>
      <c r="E295" s="216" t="s">
        <v>635</v>
      </c>
      <c r="F295" s="217" t="s">
        <v>636</v>
      </c>
      <c r="G295" s="218" t="s">
        <v>185</v>
      </c>
      <c r="H295" s="219">
        <v>12</v>
      </c>
      <c r="I295" s="220"/>
      <c r="J295" s="221"/>
      <c r="K295" s="222">
        <f>ROUND(P295*H295,2)</f>
        <v>0</v>
      </c>
      <c r="L295" s="217" t="s">
        <v>1</v>
      </c>
      <c r="M295" s="223"/>
      <c r="N295" s="224" t="s">
        <v>1</v>
      </c>
      <c r="O295" s="196" t="s">
        <v>41</v>
      </c>
      <c r="P295" s="197">
        <f>I295+J295</f>
        <v>0</v>
      </c>
      <c r="Q295" s="197">
        <f>ROUND(I295*H295,2)</f>
        <v>0</v>
      </c>
      <c r="R295" s="197">
        <f>ROUND(J295*H295,2)</f>
        <v>0</v>
      </c>
      <c r="S295" s="75"/>
      <c r="T295" s="198">
        <f>S295*H295</f>
        <v>0</v>
      </c>
      <c r="U295" s="198">
        <v>0</v>
      </c>
      <c r="V295" s="198">
        <f>U295*H295</f>
        <v>0</v>
      </c>
      <c r="W295" s="198">
        <v>0</v>
      </c>
      <c r="X295" s="199">
        <f>W295*H295</f>
        <v>0</v>
      </c>
      <c r="Y295" s="36"/>
      <c r="Z295" s="36"/>
      <c r="AA295" s="36"/>
      <c r="AB295" s="36"/>
      <c r="AC295" s="36"/>
      <c r="AD295" s="36"/>
      <c r="AE295" s="36"/>
      <c r="AR295" s="200" t="s">
        <v>248</v>
      </c>
      <c r="AT295" s="200" t="s">
        <v>230</v>
      </c>
      <c r="AU295" s="200" t="s">
        <v>88</v>
      </c>
      <c r="AY295" s="17" t="s">
        <v>148</v>
      </c>
      <c r="BE295" s="201">
        <f>IF(O295="základní",K295,0)</f>
        <v>0</v>
      </c>
      <c r="BF295" s="201">
        <f>IF(O295="snížená",K295,0)</f>
        <v>0</v>
      </c>
      <c r="BG295" s="201">
        <f>IF(O295="zákl. přenesená",K295,0)</f>
        <v>0</v>
      </c>
      <c r="BH295" s="201">
        <f>IF(O295="sníž. přenesená",K295,0)</f>
        <v>0</v>
      </c>
      <c r="BI295" s="201">
        <f>IF(O295="nulová",K295,0)</f>
        <v>0</v>
      </c>
      <c r="BJ295" s="17" t="s">
        <v>86</v>
      </c>
      <c r="BK295" s="201">
        <f>ROUND(P295*H295,2)</f>
        <v>0</v>
      </c>
      <c r="BL295" s="17" t="s">
        <v>248</v>
      </c>
      <c r="BM295" s="200" t="s">
        <v>637</v>
      </c>
    </row>
    <row r="296" s="2" customFormat="1" ht="16.5" customHeight="1">
      <c r="A296" s="36"/>
      <c r="B296" s="151"/>
      <c r="C296" s="188" t="s">
        <v>638</v>
      </c>
      <c r="D296" s="188" t="s">
        <v>151</v>
      </c>
      <c r="E296" s="189" t="s">
        <v>639</v>
      </c>
      <c r="F296" s="190" t="s">
        <v>640</v>
      </c>
      <c r="G296" s="191" t="s">
        <v>206</v>
      </c>
      <c r="H296" s="192">
        <v>916.29999999999995</v>
      </c>
      <c r="I296" s="193"/>
      <c r="J296" s="193"/>
      <c r="K296" s="194">
        <f>ROUND(P296*H296,2)</f>
        <v>0</v>
      </c>
      <c r="L296" s="190" t="s">
        <v>1</v>
      </c>
      <c r="M296" s="37"/>
      <c r="N296" s="195" t="s">
        <v>1</v>
      </c>
      <c r="O296" s="196" t="s">
        <v>41</v>
      </c>
      <c r="P296" s="197">
        <f>I296+J296</f>
        <v>0</v>
      </c>
      <c r="Q296" s="197">
        <f>ROUND(I296*H296,2)</f>
        <v>0</v>
      </c>
      <c r="R296" s="197">
        <f>ROUND(J296*H296,2)</f>
        <v>0</v>
      </c>
      <c r="S296" s="75"/>
      <c r="T296" s="198">
        <f>S296*H296</f>
        <v>0</v>
      </c>
      <c r="U296" s="198">
        <v>0</v>
      </c>
      <c r="V296" s="198">
        <f>U296*H296</f>
        <v>0</v>
      </c>
      <c r="W296" s="198">
        <v>0</v>
      </c>
      <c r="X296" s="199">
        <f>W296*H296</f>
        <v>0</v>
      </c>
      <c r="Y296" s="36"/>
      <c r="Z296" s="36"/>
      <c r="AA296" s="36"/>
      <c r="AB296" s="36"/>
      <c r="AC296" s="36"/>
      <c r="AD296" s="36"/>
      <c r="AE296" s="36"/>
      <c r="AR296" s="200" t="s">
        <v>156</v>
      </c>
      <c r="AT296" s="200" t="s">
        <v>151</v>
      </c>
      <c r="AU296" s="200" t="s">
        <v>88</v>
      </c>
      <c r="AY296" s="17" t="s">
        <v>148</v>
      </c>
      <c r="BE296" s="201">
        <f>IF(O296="základní",K296,0)</f>
        <v>0</v>
      </c>
      <c r="BF296" s="201">
        <f>IF(O296="snížená",K296,0)</f>
        <v>0</v>
      </c>
      <c r="BG296" s="201">
        <f>IF(O296="zákl. přenesená",K296,0)</f>
        <v>0</v>
      </c>
      <c r="BH296" s="201">
        <f>IF(O296="sníž. přenesená",K296,0)</f>
        <v>0</v>
      </c>
      <c r="BI296" s="201">
        <f>IF(O296="nulová",K296,0)</f>
        <v>0</v>
      </c>
      <c r="BJ296" s="17" t="s">
        <v>86</v>
      </c>
      <c r="BK296" s="201">
        <f>ROUND(P296*H296,2)</f>
        <v>0</v>
      </c>
      <c r="BL296" s="17" t="s">
        <v>156</v>
      </c>
      <c r="BM296" s="200" t="s">
        <v>641</v>
      </c>
    </row>
    <row r="297" s="13" customFormat="1">
      <c r="A297" s="13"/>
      <c r="B297" s="206"/>
      <c r="C297" s="13"/>
      <c r="D297" s="207" t="s">
        <v>165</v>
      </c>
      <c r="E297" s="13"/>
      <c r="F297" s="209" t="s">
        <v>642</v>
      </c>
      <c r="G297" s="13"/>
      <c r="H297" s="210">
        <v>916.29999999999995</v>
      </c>
      <c r="I297" s="211"/>
      <c r="J297" s="211"/>
      <c r="K297" s="13"/>
      <c r="L297" s="13"/>
      <c r="M297" s="206"/>
      <c r="N297" s="212"/>
      <c r="O297" s="213"/>
      <c r="P297" s="213"/>
      <c r="Q297" s="213"/>
      <c r="R297" s="213"/>
      <c r="S297" s="213"/>
      <c r="T297" s="213"/>
      <c r="U297" s="213"/>
      <c r="V297" s="213"/>
      <c r="W297" s="213"/>
      <c r="X297" s="214"/>
      <c r="Y297" s="13"/>
      <c r="Z297" s="13"/>
      <c r="AA297" s="13"/>
      <c r="AB297" s="13"/>
      <c r="AC297" s="13"/>
      <c r="AD297" s="13"/>
      <c r="AE297" s="13"/>
      <c r="AT297" s="208" t="s">
        <v>165</v>
      </c>
      <c r="AU297" s="208" t="s">
        <v>88</v>
      </c>
      <c r="AV297" s="13" t="s">
        <v>88</v>
      </c>
      <c r="AW297" s="13" t="s">
        <v>3</v>
      </c>
      <c r="AX297" s="13" t="s">
        <v>86</v>
      </c>
      <c r="AY297" s="208" t="s">
        <v>148</v>
      </c>
    </row>
    <row r="298" s="2" customFormat="1" ht="16.5" customHeight="1">
      <c r="A298" s="36"/>
      <c r="B298" s="151"/>
      <c r="C298" s="215" t="s">
        <v>643</v>
      </c>
      <c r="D298" s="215" t="s">
        <v>230</v>
      </c>
      <c r="E298" s="216" t="s">
        <v>644</v>
      </c>
      <c r="F298" s="217" t="s">
        <v>645</v>
      </c>
      <c r="G298" s="218" t="s">
        <v>206</v>
      </c>
      <c r="H298" s="219">
        <v>916.29999999999995</v>
      </c>
      <c r="I298" s="220"/>
      <c r="J298" s="221"/>
      <c r="K298" s="222">
        <f>ROUND(P298*H298,2)</f>
        <v>0</v>
      </c>
      <c r="L298" s="217" t="s">
        <v>1</v>
      </c>
      <c r="M298" s="223"/>
      <c r="N298" s="224" t="s">
        <v>1</v>
      </c>
      <c r="O298" s="196" t="s">
        <v>41</v>
      </c>
      <c r="P298" s="197">
        <f>I298+J298</f>
        <v>0</v>
      </c>
      <c r="Q298" s="197">
        <f>ROUND(I298*H298,2)</f>
        <v>0</v>
      </c>
      <c r="R298" s="197">
        <f>ROUND(J298*H298,2)</f>
        <v>0</v>
      </c>
      <c r="S298" s="75"/>
      <c r="T298" s="198">
        <f>S298*H298</f>
        <v>0</v>
      </c>
      <c r="U298" s="198">
        <v>0</v>
      </c>
      <c r="V298" s="198">
        <f>U298*H298</f>
        <v>0</v>
      </c>
      <c r="W298" s="198">
        <v>0</v>
      </c>
      <c r="X298" s="199">
        <f>W298*H298</f>
        <v>0</v>
      </c>
      <c r="Y298" s="36"/>
      <c r="Z298" s="36"/>
      <c r="AA298" s="36"/>
      <c r="AB298" s="36"/>
      <c r="AC298" s="36"/>
      <c r="AD298" s="36"/>
      <c r="AE298" s="36"/>
      <c r="AR298" s="200" t="s">
        <v>195</v>
      </c>
      <c r="AT298" s="200" t="s">
        <v>230</v>
      </c>
      <c r="AU298" s="200" t="s">
        <v>88</v>
      </c>
      <c r="AY298" s="17" t="s">
        <v>148</v>
      </c>
      <c r="BE298" s="201">
        <f>IF(O298="základní",K298,0)</f>
        <v>0</v>
      </c>
      <c r="BF298" s="201">
        <f>IF(O298="snížená",K298,0)</f>
        <v>0</v>
      </c>
      <c r="BG298" s="201">
        <f>IF(O298="zákl. přenesená",K298,0)</f>
        <v>0</v>
      </c>
      <c r="BH298" s="201">
        <f>IF(O298="sníž. přenesená",K298,0)</f>
        <v>0</v>
      </c>
      <c r="BI298" s="201">
        <f>IF(O298="nulová",K298,0)</f>
        <v>0</v>
      </c>
      <c r="BJ298" s="17" t="s">
        <v>86</v>
      </c>
      <c r="BK298" s="201">
        <f>ROUND(P298*H298,2)</f>
        <v>0</v>
      </c>
      <c r="BL298" s="17" t="s">
        <v>156</v>
      </c>
      <c r="BM298" s="200" t="s">
        <v>646</v>
      </c>
    </row>
    <row r="299" s="13" customFormat="1">
      <c r="A299" s="13"/>
      <c r="B299" s="206"/>
      <c r="C299" s="13"/>
      <c r="D299" s="207" t="s">
        <v>165</v>
      </c>
      <c r="E299" s="208" t="s">
        <v>1</v>
      </c>
      <c r="F299" s="209" t="s">
        <v>647</v>
      </c>
      <c r="G299" s="13"/>
      <c r="H299" s="210">
        <v>833</v>
      </c>
      <c r="I299" s="211"/>
      <c r="J299" s="211"/>
      <c r="K299" s="13"/>
      <c r="L299" s="13"/>
      <c r="M299" s="206"/>
      <c r="N299" s="212"/>
      <c r="O299" s="213"/>
      <c r="P299" s="213"/>
      <c r="Q299" s="213"/>
      <c r="R299" s="213"/>
      <c r="S299" s="213"/>
      <c r="T299" s="213"/>
      <c r="U299" s="213"/>
      <c r="V299" s="213"/>
      <c r="W299" s="213"/>
      <c r="X299" s="214"/>
      <c r="Y299" s="13"/>
      <c r="Z299" s="13"/>
      <c r="AA299" s="13"/>
      <c r="AB299" s="13"/>
      <c r="AC299" s="13"/>
      <c r="AD299" s="13"/>
      <c r="AE299" s="13"/>
      <c r="AT299" s="208" t="s">
        <v>165</v>
      </c>
      <c r="AU299" s="208" t="s">
        <v>88</v>
      </c>
      <c r="AV299" s="13" t="s">
        <v>88</v>
      </c>
      <c r="AW299" s="13" t="s">
        <v>4</v>
      </c>
      <c r="AX299" s="13" t="s">
        <v>86</v>
      </c>
      <c r="AY299" s="208" t="s">
        <v>148</v>
      </c>
    </row>
    <row r="300" s="13" customFormat="1">
      <c r="A300" s="13"/>
      <c r="B300" s="206"/>
      <c r="C300" s="13"/>
      <c r="D300" s="207" t="s">
        <v>165</v>
      </c>
      <c r="E300" s="13"/>
      <c r="F300" s="209" t="s">
        <v>642</v>
      </c>
      <c r="G300" s="13"/>
      <c r="H300" s="210">
        <v>916.29999999999995</v>
      </c>
      <c r="I300" s="211"/>
      <c r="J300" s="211"/>
      <c r="K300" s="13"/>
      <c r="L300" s="13"/>
      <c r="M300" s="206"/>
      <c r="N300" s="212"/>
      <c r="O300" s="213"/>
      <c r="P300" s="213"/>
      <c r="Q300" s="213"/>
      <c r="R300" s="213"/>
      <c r="S300" s="213"/>
      <c r="T300" s="213"/>
      <c r="U300" s="213"/>
      <c r="V300" s="213"/>
      <c r="W300" s="213"/>
      <c r="X300" s="214"/>
      <c r="Y300" s="13"/>
      <c r="Z300" s="13"/>
      <c r="AA300" s="13"/>
      <c r="AB300" s="13"/>
      <c r="AC300" s="13"/>
      <c r="AD300" s="13"/>
      <c r="AE300" s="13"/>
      <c r="AT300" s="208" t="s">
        <v>165</v>
      </c>
      <c r="AU300" s="208" t="s">
        <v>88</v>
      </c>
      <c r="AV300" s="13" t="s">
        <v>88</v>
      </c>
      <c r="AW300" s="13" t="s">
        <v>3</v>
      </c>
      <c r="AX300" s="13" t="s">
        <v>86</v>
      </c>
      <c r="AY300" s="208" t="s">
        <v>148</v>
      </c>
    </row>
    <row r="301" s="2" customFormat="1" ht="16.5" customHeight="1">
      <c r="A301" s="36"/>
      <c r="B301" s="151"/>
      <c r="C301" s="188" t="s">
        <v>648</v>
      </c>
      <c r="D301" s="188" t="s">
        <v>151</v>
      </c>
      <c r="E301" s="189" t="s">
        <v>649</v>
      </c>
      <c r="F301" s="190" t="s">
        <v>650</v>
      </c>
      <c r="G301" s="191" t="s">
        <v>651</v>
      </c>
      <c r="H301" s="234"/>
      <c r="I301" s="193"/>
      <c r="J301" s="193"/>
      <c r="K301" s="194">
        <f>ROUND(P301*H301,2)</f>
        <v>0</v>
      </c>
      <c r="L301" s="190" t="s">
        <v>1</v>
      </c>
      <c r="M301" s="37"/>
      <c r="N301" s="195" t="s">
        <v>1</v>
      </c>
      <c r="O301" s="196" t="s">
        <v>41</v>
      </c>
      <c r="P301" s="197">
        <f>I301+J301</f>
        <v>0</v>
      </c>
      <c r="Q301" s="197">
        <f>ROUND(I301*H301,2)</f>
        <v>0</v>
      </c>
      <c r="R301" s="197">
        <f>ROUND(J301*H301,2)</f>
        <v>0</v>
      </c>
      <c r="S301" s="75"/>
      <c r="T301" s="198">
        <f>S301*H301</f>
        <v>0</v>
      </c>
      <c r="U301" s="198">
        <v>0</v>
      </c>
      <c r="V301" s="198">
        <f>U301*H301</f>
        <v>0</v>
      </c>
      <c r="W301" s="198">
        <v>0</v>
      </c>
      <c r="X301" s="199">
        <f>W301*H301</f>
        <v>0</v>
      </c>
      <c r="Y301" s="36"/>
      <c r="Z301" s="36"/>
      <c r="AA301" s="36"/>
      <c r="AB301" s="36"/>
      <c r="AC301" s="36"/>
      <c r="AD301" s="36"/>
      <c r="AE301" s="36"/>
      <c r="AR301" s="200" t="s">
        <v>156</v>
      </c>
      <c r="AT301" s="200" t="s">
        <v>151</v>
      </c>
      <c r="AU301" s="200" t="s">
        <v>88</v>
      </c>
      <c r="AY301" s="17" t="s">
        <v>148</v>
      </c>
      <c r="BE301" s="201">
        <f>IF(O301="základní",K301,0)</f>
        <v>0</v>
      </c>
      <c r="BF301" s="201">
        <f>IF(O301="snížená",K301,0)</f>
        <v>0</v>
      </c>
      <c r="BG301" s="201">
        <f>IF(O301="zákl. přenesená",K301,0)</f>
        <v>0</v>
      </c>
      <c r="BH301" s="201">
        <f>IF(O301="sníž. přenesená",K301,0)</f>
        <v>0</v>
      </c>
      <c r="BI301" s="201">
        <f>IF(O301="nulová",K301,0)</f>
        <v>0</v>
      </c>
      <c r="BJ301" s="17" t="s">
        <v>86</v>
      </c>
      <c r="BK301" s="201">
        <f>ROUND(P301*H301,2)</f>
        <v>0</v>
      </c>
      <c r="BL301" s="17" t="s">
        <v>156</v>
      </c>
      <c r="BM301" s="200" t="s">
        <v>652</v>
      </c>
    </row>
    <row r="302" s="12" customFormat="1" ht="25.92" customHeight="1">
      <c r="A302" s="12"/>
      <c r="B302" s="174"/>
      <c r="C302" s="12"/>
      <c r="D302" s="175" t="s">
        <v>77</v>
      </c>
      <c r="E302" s="176" t="s">
        <v>653</v>
      </c>
      <c r="F302" s="176" t="s">
        <v>654</v>
      </c>
      <c r="G302" s="12"/>
      <c r="H302" s="12"/>
      <c r="I302" s="177"/>
      <c r="J302" s="177"/>
      <c r="K302" s="178">
        <f>BK302</f>
        <v>0</v>
      </c>
      <c r="L302" s="12"/>
      <c r="M302" s="174"/>
      <c r="N302" s="179"/>
      <c r="O302" s="180"/>
      <c r="P302" s="180"/>
      <c r="Q302" s="181">
        <f>SUM(Q303:Q398)</f>
        <v>0</v>
      </c>
      <c r="R302" s="181">
        <f>SUM(R303:R398)</f>
        <v>0</v>
      </c>
      <c r="S302" s="180"/>
      <c r="T302" s="182">
        <f>SUM(T303:T398)</f>
        <v>0</v>
      </c>
      <c r="U302" s="180"/>
      <c r="V302" s="182">
        <f>SUM(V303:V398)</f>
        <v>19.244087149999999</v>
      </c>
      <c r="W302" s="180"/>
      <c r="X302" s="183">
        <f>SUM(X303:X398)</f>
        <v>328.49000000000001</v>
      </c>
      <c r="Y302" s="12"/>
      <c r="Z302" s="12"/>
      <c r="AA302" s="12"/>
      <c r="AB302" s="12"/>
      <c r="AC302" s="12"/>
      <c r="AD302" s="12"/>
      <c r="AE302" s="12"/>
      <c r="AR302" s="175" t="s">
        <v>167</v>
      </c>
      <c r="AT302" s="184" t="s">
        <v>77</v>
      </c>
      <c r="AU302" s="184" t="s">
        <v>78</v>
      </c>
      <c r="AY302" s="175" t="s">
        <v>148</v>
      </c>
      <c r="BK302" s="185">
        <f>SUM(BK303:BK398)</f>
        <v>0</v>
      </c>
    </row>
    <row r="303" s="2" customFormat="1">
      <c r="A303" s="36"/>
      <c r="B303" s="151"/>
      <c r="C303" s="188" t="s">
        <v>655</v>
      </c>
      <c r="D303" s="188" t="s">
        <v>151</v>
      </c>
      <c r="E303" s="189" t="s">
        <v>656</v>
      </c>
      <c r="F303" s="190" t="s">
        <v>657</v>
      </c>
      <c r="G303" s="191" t="s">
        <v>658</v>
      </c>
      <c r="H303" s="192">
        <v>1</v>
      </c>
      <c r="I303" s="193"/>
      <c r="J303" s="193"/>
      <c r="K303" s="194">
        <f>ROUND(P303*H303,2)</f>
        <v>0</v>
      </c>
      <c r="L303" s="190" t="s">
        <v>659</v>
      </c>
      <c r="M303" s="37"/>
      <c r="N303" s="195" t="s">
        <v>1</v>
      </c>
      <c r="O303" s="196" t="s">
        <v>41</v>
      </c>
      <c r="P303" s="197">
        <f>I303+J303</f>
        <v>0</v>
      </c>
      <c r="Q303" s="197">
        <f>ROUND(I303*H303,2)</f>
        <v>0</v>
      </c>
      <c r="R303" s="197">
        <f>ROUND(J303*H303,2)</f>
        <v>0</v>
      </c>
      <c r="S303" s="75"/>
      <c r="T303" s="198">
        <f>S303*H303</f>
        <v>0</v>
      </c>
      <c r="U303" s="198">
        <v>0.0099000000000000008</v>
      </c>
      <c r="V303" s="198">
        <f>U303*H303</f>
        <v>0.0099000000000000008</v>
      </c>
      <c r="W303" s="198">
        <v>0</v>
      </c>
      <c r="X303" s="199">
        <f>W303*H303</f>
        <v>0</v>
      </c>
      <c r="Y303" s="36"/>
      <c r="Z303" s="36"/>
      <c r="AA303" s="36"/>
      <c r="AB303" s="36"/>
      <c r="AC303" s="36"/>
      <c r="AD303" s="36"/>
      <c r="AE303" s="36"/>
      <c r="AR303" s="200" t="s">
        <v>172</v>
      </c>
      <c r="AT303" s="200" t="s">
        <v>151</v>
      </c>
      <c r="AU303" s="200" t="s">
        <v>86</v>
      </c>
      <c r="AY303" s="17" t="s">
        <v>148</v>
      </c>
      <c r="BE303" s="201">
        <f>IF(O303="základní",K303,0)</f>
        <v>0</v>
      </c>
      <c r="BF303" s="201">
        <f>IF(O303="snížená",K303,0)</f>
        <v>0</v>
      </c>
      <c r="BG303" s="201">
        <f>IF(O303="zákl. přenesená",K303,0)</f>
        <v>0</v>
      </c>
      <c r="BH303" s="201">
        <f>IF(O303="sníž. přenesená",K303,0)</f>
        <v>0</v>
      </c>
      <c r="BI303" s="201">
        <f>IF(O303="nulová",K303,0)</f>
        <v>0</v>
      </c>
      <c r="BJ303" s="17" t="s">
        <v>86</v>
      </c>
      <c r="BK303" s="201">
        <f>ROUND(P303*H303,2)</f>
        <v>0</v>
      </c>
      <c r="BL303" s="17" t="s">
        <v>172</v>
      </c>
      <c r="BM303" s="200" t="s">
        <v>660</v>
      </c>
    </row>
    <row r="304" s="2" customFormat="1" ht="37.8" customHeight="1">
      <c r="A304" s="36"/>
      <c r="B304" s="151"/>
      <c r="C304" s="188" t="s">
        <v>661</v>
      </c>
      <c r="D304" s="188" t="s">
        <v>151</v>
      </c>
      <c r="E304" s="189" t="s">
        <v>662</v>
      </c>
      <c r="F304" s="190" t="s">
        <v>663</v>
      </c>
      <c r="G304" s="191" t="s">
        <v>206</v>
      </c>
      <c r="H304" s="192">
        <v>272</v>
      </c>
      <c r="I304" s="193"/>
      <c r="J304" s="193"/>
      <c r="K304" s="194">
        <f>ROUND(P304*H304,2)</f>
        <v>0</v>
      </c>
      <c r="L304" s="190" t="s">
        <v>171</v>
      </c>
      <c r="M304" s="37"/>
      <c r="N304" s="195" t="s">
        <v>1</v>
      </c>
      <c r="O304" s="196" t="s">
        <v>41</v>
      </c>
      <c r="P304" s="197">
        <f>I304+J304</f>
        <v>0</v>
      </c>
      <c r="Q304" s="197">
        <f>ROUND(I304*H304,2)</f>
        <v>0</v>
      </c>
      <c r="R304" s="197">
        <f>ROUND(J304*H304,2)</f>
        <v>0</v>
      </c>
      <c r="S304" s="75"/>
      <c r="T304" s="198">
        <f>S304*H304</f>
        <v>0</v>
      </c>
      <c r="U304" s="198">
        <v>0.00013999999999999999</v>
      </c>
      <c r="V304" s="198">
        <f>U304*H304</f>
        <v>0.038079999999999996</v>
      </c>
      <c r="W304" s="198">
        <v>0</v>
      </c>
      <c r="X304" s="199">
        <f>W304*H304</f>
        <v>0</v>
      </c>
      <c r="Y304" s="36"/>
      <c r="Z304" s="36"/>
      <c r="AA304" s="36"/>
      <c r="AB304" s="36"/>
      <c r="AC304" s="36"/>
      <c r="AD304" s="36"/>
      <c r="AE304" s="36"/>
      <c r="AR304" s="200" t="s">
        <v>172</v>
      </c>
      <c r="AT304" s="200" t="s">
        <v>151</v>
      </c>
      <c r="AU304" s="200" t="s">
        <v>86</v>
      </c>
      <c r="AY304" s="17" t="s">
        <v>148</v>
      </c>
      <c r="BE304" s="201">
        <f>IF(O304="základní",K304,0)</f>
        <v>0</v>
      </c>
      <c r="BF304" s="201">
        <f>IF(O304="snížená",K304,0)</f>
        <v>0</v>
      </c>
      <c r="BG304" s="201">
        <f>IF(O304="zákl. přenesená",K304,0)</f>
        <v>0</v>
      </c>
      <c r="BH304" s="201">
        <f>IF(O304="sníž. přenesená",K304,0)</f>
        <v>0</v>
      </c>
      <c r="BI304" s="201">
        <f>IF(O304="nulová",K304,0)</f>
        <v>0</v>
      </c>
      <c r="BJ304" s="17" t="s">
        <v>86</v>
      </c>
      <c r="BK304" s="201">
        <f>ROUND(P304*H304,2)</f>
        <v>0</v>
      </c>
      <c r="BL304" s="17" t="s">
        <v>172</v>
      </c>
      <c r="BM304" s="200" t="s">
        <v>664</v>
      </c>
    </row>
    <row r="305" s="2" customFormat="1">
      <c r="A305" s="36"/>
      <c r="B305" s="37"/>
      <c r="C305" s="36"/>
      <c r="D305" s="202" t="s">
        <v>158</v>
      </c>
      <c r="E305" s="36"/>
      <c r="F305" s="203" t="s">
        <v>665</v>
      </c>
      <c r="G305" s="36"/>
      <c r="H305" s="36"/>
      <c r="I305" s="152"/>
      <c r="J305" s="152"/>
      <c r="K305" s="36"/>
      <c r="L305" s="36"/>
      <c r="M305" s="37"/>
      <c r="N305" s="204"/>
      <c r="O305" s="205"/>
      <c r="P305" s="75"/>
      <c r="Q305" s="75"/>
      <c r="R305" s="75"/>
      <c r="S305" s="75"/>
      <c r="T305" s="75"/>
      <c r="U305" s="75"/>
      <c r="V305" s="75"/>
      <c r="W305" s="75"/>
      <c r="X305" s="76"/>
      <c r="Y305" s="36"/>
      <c r="Z305" s="36"/>
      <c r="AA305" s="36"/>
      <c r="AB305" s="36"/>
      <c r="AC305" s="36"/>
      <c r="AD305" s="36"/>
      <c r="AE305" s="36"/>
      <c r="AT305" s="17" t="s">
        <v>158</v>
      </c>
      <c r="AU305" s="17" t="s">
        <v>86</v>
      </c>
    </row>
    <row r="306" s="13" customFormat="1">
      <c r="A306" s="13"/>
      <c r="B306" s="206"/>
      <c r="C306" s="13"/>
      <c r="D306" s="207" t="s">
        <v>165</v>
      </c>
      <c r="E306" s="208" t="s">
        <v>1</v>
      </c>
      <c r="F306" s="209" t="s">
        <v>666</v>
      </c>
      <c r="G306" s="13"/>
      <c r="H306" s="210">
        <v>272</v>
      </c>
      <c r="I306" s="211"/>
      <c r="J306" s="211"/>
      <c r="K306" s="13"/>
      <c r="L306" s="13"/>
      <c r="M306" s="206"/>
      <c r="N306" s="212"/>
      <c r="O306" s="213"/>
      <c r="P306" s="213"/>
      <c r="Q306" s="213"/>
      <c r="R306" s="213"/>
      <c r="S306" s="213"/>
      <c r="T306" s="213"/>
      <c r="U306" s="213"/>
      <c r="V306" s="213"/>
      <c r="W306" s="213"/>
      <c r="X306" s="214"/>
      <c r="Y306" s="13"/>
      <c r="Z306" s="13"/>
      <c r="AA306" s="13"/>
      <c r="AB306" s="13"/>
      <c r="AC306" s="13"/>
      <c r="AD306" s="13"/>
      <c r="AE306" s="13"/>
      <c r="AT306" s="208" t="s">
        <v>165</v>
      </c>
      <c r="AU306" s="208" t="s">
        <v>86</v>
      </c>
      <c r="AV306" s="13" t="s">
        <v>88</v>
      </c>
      <c r="AW306" s="13" t="s">
        <v>4</v>
      </c>
      <c r="AX306" s="13" t="s">
        <v>86</v>
      </c>
      <c r="AY306" s="208" t="s">
        <v>148</v>
      </c>
    </row>
    <row r="307" s="2" customFormat="1" ht="44.25" customHeight="1">
      <c r="A307" s="36"/>
      <c r="B307" s="151"/>
      <c r="C307" s="188" t="s">
        <v>667</v>
      </c>
      <c r="D307" s="188" t="s">
        <v>151</v>
      </c>
      <c r="E307" s="189" t="s">
        <v>668</v>
      </c>
      <c r="F307" s="190" t="s">
        <v>669</v>
      </c>
      <c r="G307" s="191" t="s">
        <v>206</v>
      </c>
      <c r="H307" s="192">
        <v>272</v>
      </c>
      <c r="I307" s="193"/>
      <c r="J307" s="193"/>
      <c r="K307" s="194">
        <f>ROUND(P307*H307,2)</f>
        <v>0</v>
      </c>
      <c r="L307" s="190" t="s">
        <v>171</v>
      </c>
      <c r="M307" s="37"/>
      <c r="N307" s="195" t="s">
        <v>1</v>
      </c>
      <c r="O307" s="196" t="s">
        <v>41</v>
      </c>
      <c r="P307" s="197">
        <f>I307+J307</f>
        <v>0</v>
      </c>
      <c r="Q307" s="197">
        <f>ROUND(I307*H307,2)</f>
        <v>0</v>
      </c>
      <c r="R307" s="197">
        <f>ROUND(J307*H307,2)</f>
        <v>0</v>
      </c>
      <c r="S307" s="75"/>
      <c r="T307" s="198">
        <f>S307*H307</f>
        <v>0</v>
      </c>
      <c r="U307" s="198">
        <v>0</v>
      </c>
      <c r="V307" s="198">
        <f>U307*H307</f>
        <v>0</v>
      </c>
      <c r="W307" s="198">
        <v>0</v>
      </c>
      <c r="X307" s="199">
        <f>W307*H307</f>
        <v>0</v>
      </c>
      <c r="Y307" s="36"/>
      <c r="Z307" s="36"/>
      <c r="AA307" s="36"/>
      <c r="AB307" s="36"/>
      <c r="AC307" s="36"/>
      <c r="AD307" s="36"/>
      <c r="AE307" s="36"/>
      <c r="AR307" s="200" t="s">
        <v>172</v>
      </c>
      <c r="AT307" s="200" t="s">
        <v>151</v>
      </c>
      <c r="AU307" s="200" t="s">
        <v>86</v>
      </c>
      <c r="AY307" s="17" t="s">
        <v>148</v>
      </c>
      <c r="BE307" s="201">
        <f>IF(O307="základní",K307,0)</f>
        <v>0</v>
      </c>
      <c r="BF307" s="201">
        <f>IF(O307="snížená",K307,0)</f>
        <v>0</v>
      </c>
      <c r="BG307" s="201">
        <f>IF(O307="zákl. přenesená",K307,0)</f>
        <v>0</v>
      </c>
      <c r="BH307" s="201">
        <f>IF(O307="sníž. přenesená",K307,0)</f>
        <v>0</v>
      </c>
      <c r="BI307" s="201">
        <f>IF(O307="nulová",K307,0)</f>
        <v>0</v>
      </c>
      <c r="BJ307" s="17" t="s">
        <v>86</v>
      </c>
      <c r="BK307" s="201">
        <f>ROUND(P307*H307,2)</f>
        <v>0</v>
      </c>
      <c r="BL307" s="17" t="s">
        <v>172</v>
      </c>
      <c r="BM307" s="200" t="s">
        <v>670</v>
      </c>
    </row>
    <row r="308" s="2" customFormat="1">
      <c r="A308" s="36"/>
      <c r="B308" s="37"/>
      <c r="C308" s="36"/>
      <c r="D308" s="202" t="s">
        <v>158</v>
      </c>
      <c r="E308" s="36"/>
      <c r="F308" s="203" t="s">
        <v>671</v>
      </c>
      <c r="G308" s="36"/>
      <c r="H308" s="36"/>
      <c r="I308" s="152"/>
      <c r="J308" s="152"/>
      <c r="K308" s="36"/>
      <c r="L308" s="36"/>
      <c r="M308" s="37"/>
      <c r="N308" s="204"/>
      <c r="O308" s="205"/>
      <c r="P308" s="75"/>
      <c r="Q308" s="75"/>
      <c r="R308" s="75"/>
      <c r="S308" s="75"/>
      <c r="T308" s="75"/>
      <c r="U308" s="75"/>
      <c r="V308" s="75"/>
      <c r="W308" s="75"/>
      <c r="X308" s="76"/>
      <c r="Y308" s="36"/>
      <c r="Z308" s="36"/>
      <c r="AA308" s="36"/>
      <c r="AB308" s="36"/>
      <c r="AC308" s="36"/>
      <c r="AD308" s="36"/>
      <c r="AE308" s="36"/>
      <c r="AT308" s="17" t="s">
        <v>158</v>
      </c>
      <c r="AU308" s="17" t="s">
        <v>86</v>
      </c>
    </row>
    <row r="309" s="13" customFormat="1">
      <c r="A309" s="13"/>
      <c r="B309" s="206"/>
      <c r="C309" s="13"/>
      <c r="D309" s="207" t="s">
        <v>165</v>
      </c>
      <c r="E309" s="208" t="s">
        <v>1</v>
      </c>
      <c r="F309" s="209" t="s">
        <v>666</v>
      </c>
      <c r="G309" s="13"/>
      <c r="H309" s="210">
        <v>272</v>
      </c>
      <c r="I309" s="211"/>
      <c r="J309" s="211"/>
      <c r="K309" s="13"/>
      <c r="L309" s="13"/>
      <c r="M309" s="206"/>
      <c r="N309" s="212"/>
      <c r="O309" s="213"/>
      <c r="P309" s="213"/>
      <c r="Q309" s="213"/>
      <c r="R309" s="213"/>
      <c r="S309" s="213"/>
      <c r="T309" s="213"/>
      <c r="U309" s="213"/>
      <c r="V309" s="213"/>
      <c r="W309" s="213"/>
      <c r="X309" s="214"/>
      <c r="Y309" s="13"/>
      <c r="Z309" s="13"/>
      <c r="AA309" s="13"/>
      <c r="AB309" s="13"/>
      <c r="AC309" s="13"/>
      <c r="AD309" s="13"/>
      <c r="AE309" s="13"/>
      <c r="AT309" s="208" t="s">
        <v>165</v>
      </c>
      <c r="AU309" s="208" t="s">
        <v>86</v>
      </c>
      <c r="AV309" s="13" t="s">
        <v>88</v>
      </c>
      <c r="AW309" s="13" t="s">
        <v>4</v>
      </c>
      <c r="AX309" s="13" t="s">
        <v>86</v>
      </c>
      <c r="AY309" s="208" t="s">
        <v>148</v>
      </c>
    </row>
    <row r="310" s="2" customFormat="1" ht="24.15" customHeight="1">
      <c r="A310" s="36"/>
      <c r="B310" s="151"/>
      <c r="C310" s="188" t="s">
        <v>672</v>
      </c>
      <c r="D310" s="188" t="s">
        <v>151</v>
      </c>
      <c r="E310" s="189" t="s">
        <v>673</v>
      </c>
      <c r="F310" s="190" t="s">
        <v>674</v>
      </c>
      <c r="G310" s="191" t="s">
        <v>154</v>
      </c>
      <c r="H310" s="192">
        <v>17</v>
      </c>
      <c r="I310" s="193"/>
      <c r="J310" s="193"/>
      <c r="K310" s="194">
        <f>ROUND(P310*H310,2)</f>
        <v>0</v>
      </c>
      <c r="L310" s="190" t="s">
        <v>171</v>
      </c>
      <c r="M310" s="37"/>
      <c r="N310" s="195" t="s">
        <v>1</v>
      </c>
      <c r="O310" s="196" t="s">
        <v>41</v>
      </c>
      <c r="P310" s="197">
        <f>I310+J310</f>
        <v>0</v>
      </c>
      <c r="Q310" s="197">
        <f>ROUND(I310*H310,2)</f>
        <v>0</v>
      </c>
      <c r="R310" s="197">
        <f>ROUND(J310*H310,2)</f>
        <v>0</v>
      </c>
      <c r="S310" s="75"/>
      <c r="T310" s="198">
        <f>S310*H310</f>
        <v>0</v>
      </c>
      <c r="U310" s="198">
        <v>0.0076</v>
      </c>
      <c r="V310" s="198">
        <f>U310*H310</f>
        <v>0.12920000000000001</v>
      </c>
      <c r="W310" s="198">
        <v>0</v>
      </c>
      <c r="X310" s="199">
        <f>W310*H310</f>
        <v>0</v>
      </c>
      <c r="Y310" s="36"/>
      <c r="Z310" s="36"/>
      <c r="AA310" s="36"/>
      <c r="AB310" s="36"/>
      <c r="AC310" s="36"/>
      <c r="AD310" s="36"/>
      <c r="AE310" s="36"/>
      <c r="AR310" s="200" t="s">
        <v>172</v>
      </c>
      <c r="AT310" s="200" t="s">
        <v>151</v>
      </c>
      <c r="AU310" s="200" t="s">
        <v>86</v>
      </c>
      <c r="AY310" s="17" t="s">
        <v>148</v>
      </c>
      <c r="BE310" s="201">
        <f>IF(O310="základní",K310,0)</f>
        <v>0</v>
      </c>
      <c r="BF310" s="201">
        <f>IF(O310="snížená",K310,0)</f>
        <v>0</v>
      </c>
      <c r="BG310" s="201">
        <f>IF(O310="zákl. přenesená",K310,0)</f>
        <v>0</v>
      </c>
      <c r="BH310" s="201">
        <f>IF(O310="sníž. přenesená",K310,0)</f>
        <v>0</v>
      </c>
      <c r="BI310" s="201">
        <f>IF(O310="nulová",K310,0)</f>
        <v>0</v>
      </c>
      <c r="BJ310" s="17" t="s">
        <v>86</v>
      </c>
      <c r="BK310" s="201">
        <f>ROUND(P310*H310,2)</f>
        <v>0</v>
      </c>
      <c r="BL310" s="17" t="s">
        <v>172</v>
      </c>
      <c r="BM310" s="200" t="s">
        <v>675</v>
      </c>
    </row>
    <row r="311" s="2" customFormat="1">
      <c r="A311" s="36"/>
      <c r="B311" s="37"/>
      <c r="C311" s="36"/>
      <c r="D311" s="202" t="s">
        <v>158</v>
      </c>
      <c r="E311" s="36"/>
      <c r="F311" s="203" t="s">
        <v>676</v>
      </c>
      <c r="G311" s="36"/>
      <c r="H311" s="36"/>
      <c r="I311" s="152"/>
      <c r="J311" s="152"/>
      <c r="K311" s="36"/>
      <c r="L311" s="36"/>
      <c r="M311" s="37"/>
      <c r="N311" s="204"/>
      <c r="O311" s="205"/>
      <c r="P311" s="75"/>
      <c r="Q311" s="75"/>
      <c r="R311" s="75"/>
      <c r="S311" s="75"/>
      <c r="T311" s="75"/>
      <c r="U311" s="75"/>
      <c r="V311" s="75"/>
      <c r="W311" s="75"/>
      <c r="X311" s="76"/>
      <c r="Y311" s="36"/>
      <c r="Z311" s="36"/>
      <c r="AA311" s="36"/>
      <c r="AB311" s="36"/>
      <c r="AC311" s="36"/>
      <c r="AD311" s="36"/>
      <c r="AE311" s="36"/>
      <c r="AT311" s="17" t="s">
        <v>158</v>
      </c>
      <c r="AU311" s="17" t="s">
        <v>86</v>
      </c>
    </row>
    <row r="312" s="2" customFormat="1" ht="62.7" customHeight="1">
      <c r="A312" s="36"/>
      <c r="B312" s="151"/>
      <c r="C312" s="188" t="s">
        <v>677</v>
      </c>
      <c r="D312" s="188" t="s">
        <v>151</v>
      </c>
      <c r="E312" s="189" t="s">
        <v>678</v>
      </c>
      <c r="F312" s="190" t="s">
        <v>679</v>
      </c>
      <c r="G312" s="191" t="s">
        <v>680</v>
      </c>
      <c r="H312" s="192">
        <v>55.5</v>
      </c>
      <c r="I312" s="193"/>
      <c r="J312" s="193"/>
      <c r="K312" s="194">
        <f>ROUND(P312*H312,2)</f>
        <v>0</v>
      </c>
      <c r="L312" s="190" t="s">
        <v>681</v>
      </c>
      <c r="M312" s="37"/>
      <c r="N312" s="195" t="s">
        <v>1</v>
      </c>
      <c r="O312" s="196" t="s">
        <v>41</v>
      </c>
      <c r="P312" s="197">
        <f>I312+J312</f>
        <v>0</v>
      </c>
      <c r="Q312" s="197">
        <f>ROUND(I312*H312,2)</f>
        <v>0</v>
      </c>
      <c r="R312" s="197">
        <f>ROUND(J312*H312,2)</f>
        <v>0</v>
      </c>
      <c r="S312" s="75"/>
      <c r="T312" s="198">
        <f>S312*H312</f>
        <v>0</v>
      </c>
      <c r="U312" s="198">
        <v>0</v>
      </c>
      <c r="V312" s="198">
        <f>U312*H312</f>
        <v>0</v>
      </c>
      <c r="W312" s="198">
        <v>0</v>
      </c>
      <c r="X312" s="199">
        <f>W312*H312</f>
        <v>0</v>
      </c>
      <c r="Y312" s="36"/>
      <c r="Z312" s="36"/>
      <c r="AA312" s="36"/>
      <c r="AB312" s="36"/>
      <c r="AC312" s="36"/>
      <c r="AD312" s="36"/>
      <c r="AE312" s="36"/>
      <c r="AR312" s="200" t="s">
        <v>172</v>
      </c>
      <c r="AT312" s="200" t="s">
        <v>151</v>
      </c>
      <c r="AU312" s="200" t="s">
        <v>86</v>
      </c>
      <c r="AY312" s="17" t="s">
        <v>148</v>
      </c>
      <c r="BE312" s="201">
        <f>IF(O312="základní",K312,0)</f>
        <v>0</v>
      </c>
      <c r="BF312" s="201">
        <f>IF(O312="snížená",K312,0)</f>
        <v>0</v>
      </c>
      <c r="BG312" s="201">
        <f>IF(O312="zákl. přenesená",K312,0)</f>
        <v>0</v>
      </c>
      <c r="BH312" s="201">
        <f>IF(O312="sníž. přenesená",K312,0)</f>
        <v>0</v>
      </c>
      <c r="BI312" s="201">
        <f>IF(O312="nulová",K312,0)</f>
        <v>0</v>
      </c>
      <c r="BJ312" s="17" t="s">
        <v>86</v>
      </c>
      <c r="BK312" s="201">
        <f>ROUND(P312*H312,2)</f>
        <v>0</v>
      </c>
      <c r="BL312" s="17" t="s">
        <v>172</v>
      </c>
      <c r="BM312" s="200" t="s">
        <v>682</v>
      </c>
    </row>
    <row r="313" s="2" customFormat="1">
      <c r="A313" s="36"/>
      <c r="B313" s="37"/>
      <c r="C313" s="36"/>
      <c r="D313" s="202" t="s">
        <v>158</v>
      </c>
      <c r="E313" s="36"/>
      <c r="F313" s="203" t="s">
        <v>683</v>
      </c>
      <c r="G313" s="36"/>
      <c r="H313" s="36"/>
      <c r="I313" s="152"/>
      <c r="J313" s="152"/>
      <c r="K313" s="36"/>
      <c r="L313" s="36"/>
      <c r="M313" s="37"/>
      <c r="N313" s="204"/>
      <c r="O313" s="205"/>
      <c r="P313" s="75"/>
      <c r="Q313" s="75"/>
      <c r="R313" s="75"/>
      <c r="S313" s="75"/>
      <c r="T313" s="75"/>
      <c r="U313" s="75"/>
      <c r="V313" s="75"/>
      <c r="W313" s="75"/>
      <c r="X313" s="76"/>
      <c r="Y313" s="36"/>
      <c r="Z313" s="36"/>
      <c r="AA313" s="36"/>
      <c r="AB313" s="36"/>
      <c r="AC313" s="36"/>
      <c r="AD313" s="36"/>
      <c r="AE313" s="36"/>
      <c r="AT313" s="17" t="s">
        <v>158</v>
      </c>
      <c r="AU313" s="17" t="s">
        <v>86</v>
      </c>
    </row>
    <row r="314" s="13" customFormat="1">
      <c r="A314" s="13"/>
      <c r="B314" s="206"/>
      <c r="C314" s="13"/>
      <c r="D314" s="207" t="s">
        <v>165</v>
      </c>
      <c r="E314" s="208" t="s">
        <v>1</v>
      </c>
      <c r="F314" s="209" t="s">
        <v>684</v>
      </c>
      <c r="G314" s="13"/>
      <c r="H314" s="210">
        <v>55.5</v>
      </c>
      <c r="I314" s="211"/>
      <c r="J314" s="211"/>
      <c r="K314" s="13"/>
      <c r="L314" s="13"/>
      <c r="M314" s="206"/>
      <c r="N314" s="212"/>
      <c r="O314" s="213"/>
      <c r="P314" s="213"/>
      <c r="Q314" s="213"/>
      <c r="R314" s="213"/>
      <c r="S314" s="213"/>
      <c r="T314" s="213"/>
      <c r="U314" s="213"/>
      <c r="V314" s="213"/>
      <c r="W314" s="213"/>
      <c r="X314" s="214"/>
      <c r="Y314" s="13"/>
      <c r="Z314" s="13"/>
      <c r="AA314" s="13"/>
      <c r="AB314" s="13"/>
      <c r="AC314" s="13"/>
      <c r="AD314" s="13"/>
      <c r="AE314" s="13"/>
      <c r="AT314" s="208" t="s">
        <v>165</v>
      </c>
      <c r="AU314" s="208" t="s">
        <v>86</v>
      </c>
      <c r="AV314" s="13" t="s">
        <v>88</v>
      </c>
      <c r="AW314" s="13" t="s">
        <v>4</v>
      </c>
      <c r="AX314" s="13" t="s">
        <v>86</v>
      </c>
      <c r="AY314" s="208" t="s">
        <v>148</v>
      </c>
    </row>
    <row r="315" s="2" customFormat="1" ht="49.05" customHeight="1">
      <c r="A315" s="36"/>
      <c r="B315" s="151"/>
      <c r="C315" s="188" t="s">
        <v>316</v>
      </c>
      <c r="D315" s="188" t="s">
        <v>151</v>
      </c>
      <c r="E315" s="189" t="s">
        <v>685</v>
      </c>
      <c r="F315" s="190" t="s">
        <v>686</v>
      </c>
      <c r="G315" s="191" t="s">
        <v>680</v>
      </c>
      <c r="H315" s="192">
        <v>50.140000000000001</v>
      </c>
      <c r="I315" s="193"/>
      <c r="J315" s="193"/>
      <c r="K315" s="194">
        <f>ROUND(P315*H315,2)</f>
        <v>0</v>
      </c>
      <c r="L315" s="190" t="s">
        <v>681</v>
      </c>
      <c r="M315" s="37"/>
      <c r="N315" s="195" t="s">
        <v>1</v>
      </c>
      <c r="O315" s="196" t="s">
        <v>41</v>
      </c>
      <c r="P315" s="197">
        <f>I315+J315</f>
        <v>0</v>
      </c>
      <c r="Q315" s="197">
        <f>ROUND(I315*H315,2)</f>
        <v>0</v>
      </c>
      <c r="R315" s="197">
        <f>ROUND(J315*H315,2)</f>
        <v>0</v>
      </c>
      <c r="S315" s="75"/>
      <c r="T315" s="198">
        <f>S315*H315</f>
        <v>0</v>
      </c>
      <c r="U315" s="198">
        <v>0</v>
      </c>
      <c r="V315" s="198">
        <f>U315*H315</f>
        <v>0</v>
      </c>
      <c r="W315" s="198">
        <v>0</v>
      </c>
      <c r="X315" s="199">
        <f>W315*H315</f>
        <v>0</v>
      </c>
      <c r="Y315" s="36"/>
      <c r="Z315" s="36"/>
      <c r="AA315" s="36"/>
      <c r="AB315" s="36"/>
      <c r="AC315" s="36"/>
      <c r="AD315" s="36"/>
      <c r="AE315" s="36"/>
      <c r="AR315" s="200" t="s">
        <v>172</v>
      </c>
      <c r="AT315" s="200" t="s">
        <v>151</v>
      </c>
      <c r="AU315" s="200" t="s">
        <v>86</v>
      </c>
      <c r="AY315" s="17" t="s">
        <v>148</v>
      </c>
      <c r="BE315" s="201">
        <f>IF(O315="základní",K315,0)</f>
        <v>0</v>
      </c>
      <c r="BF315" s="201">
        <f>IF(O315="snížená",K315,0)</f>
        <v>0</v>
      </c>
      <c r="BG315" s="201">
        <f>IF(O315="zákl. přenesená",K315,0)</f>
        <v>0</v>
      </c>
      <c r="BH315" s="201">
        <f>IF(O315="sníž. přenesená",K315,0)</f>
        <v>0</v>
      </c>
      <c r="BI315" s="201">
        <f>IF(O315="nulová",K315,0)</f>
        <v>0</v>
      </c>
      <c r="BJ315" s="17" t="s">
        <v>86</v>
      </c>
      <c r="BK315" s="201">
        <f>ROUND(P315*H315,2)</f>
        <v>0</v>
      </c>
      <c r="BL315" s="17" t="s">
        <v>172</v>
      </c>
      <c r="BM315" s="200" t="s">
        <v>687</v>
      </c>
    </row>
    <row r="316" s="2" customFormat="1">
      <c r="A316" s="36"/>
      <c r="B316" s="37"/>
      <c r="C316" s="36"/>
      <c r="D316" s="202" t="s">
        <v>158</v>
      </c>
      <c r="E316" s="36"/>
      <c r="F316" s="203" t="s">
        <v>688</v>
      </c>
      <c r="G316" s="36"/>
      <c r="H316" s="36"/>
      <c r="I316" s="152"/>
      <c r="J316" s="152"/>
      <c r="K316" s="36"/>
      <c r="L316" s="36"/>
      <c r="M316" s="37"/>
      <c r="N316" s="204"/>
      <c r="O316" s="205"/>
      <c r="P316" s="75"/>
      <c r="Q316" s="75"/>
      <c r="R316" s="75"/>
      <c r="S316" s="75"/>
      <c r="T316" s="75"/>
      <c r="U316" s="75"/>
      <c r="V316" s="75"/>
      <c r="W316" s="75"/>
      <c r="X316" s="76"/>
      <c r="Y316" s="36"/>
      <c r="Z316" s="36"/>
      <c r="AA316" s="36"/>
      <c r="AB316" s="36"/>
      <c r="AC316" s="36"/>
      <c r="AD316" s="36"/>
      <c r="AE316" s="36"/>
      <c r="AT316" s="17" t="s">
        <v>158</v>
      </c>
      <c r="AU316" s="17" t="s">
        <v>86</v>
      </c>
    </row>
    <row r="317" s="13" customFormat="1">
      <c r="A317" s="13"/>
      <c r="B317" s="206"/>
      <c r="C317" s="13"/>
      <c r="D317" s="207" t="s">
        <v>165</v>
      </c>
      <c r="E317" s="208" t="s">
        <v>1</v>
      </c>
      <c r="F317" s="209" t="s">
        <v>689</v>
      </c>
      <c r="G317" s="13"/>
      <c r="H317" s="210">
        <v>50.140000000000001</v>
      </c>
      <c r="I317" s="211"/>
      <c r="J317" s="211"/>
      <c r="K317" s="13"/>
      <c r="L317" s="13"/>
      <c r="M317" s="206"/>
      <c r="N317" s="212"/>
      <c r="O317" s="213"/>
      <c r="P317" s="213"/>
      <c r="Q317" s="213"/>
      <c r="R317" s="213"/>
      <c r="S317" s="213"/>
      <c r="T317" s="213"/>
      <c r="U317" s="213"/>
      <c r="V317" s="213"/>
      <c r="W317" s="213"/>
      <c r="X317" s="214"/>
      <c r="Y317" s="13"/>
      <c r="Z317" s="13"/>
      <c r="AA317" s="13"/>
      <c r="AB317" s="13"/>
      <c r="AC317" s="13"/>
      <c r="AD317" s="13"/>
      <c r="AE317" s="13"/>
      <c r="AT317" s="208" t="s">
        <v>165</v>
      </c>
      <c r="AU317" s="208" t="s">
        <v>86</v>
      </c>
      <c r="AV317" s="13" t="s">
        <v>88</v>
      </c>
      <c r="AW317" s="13" t="s">
        <v>4</v>
      </c>
      <c r="AX317" s="13" t="s">
        <v>86</v>
      </c>
      <c r="AY317" s="208" t="s">
        <v>148</v>
      </c>
    </row>
    <row r="318" s="2" customFormat="1" ht="37.8" customHeight="1">
      <c r="A318" s="36"/>
      <c r="B318" s="151"/>
      <c r="C318" s="188" t="s">
        <v>690</v>
      </c>
      <c r="D318" s="188" t="s">
        <v>151</v>
      </c>
      <c r="E318" s="189" t="s">
        <v>691</v>
      </c>
      <c r="F318" s="190" t="s">
        <v>692</v>
      </c>
      <c r="G318" s="191" t="s">
        <v>680</v>
      </c>
      <c r="H318" s="192">
        <v>105.64</v>
      </c>
      <c r="I318" s="193"/>
      <c r="J318" s="193"/>
      <c r="K318" s="194">
        <f>ROUND(P318*H318,2)</f>
        <v>0</v>
      </c>
      <c r="L318" s="190" t="s">
        <v>297</v>
      </c>
      <c r="M318" s="37"/>
      <c r="N318" s="195" t="s">
        <v>1</v>
      </c>
      <c r="O318" s="196" t="s">
        <v>41</v>
      </c>
      <c r="P318" s="197">
        <f>I318+J318</f>
        <v>0</v>
      </c>
      <c r="Q318" s="197">
        <f>ROUND(I318*H318,2)</f>
        <v>0</v>
      </c>
      <c r="R318" s="197">
        <f>ROUND(J318*H318,2)</f>
        <v>0</v>
      </c>
      <c r="S318" s="75"/>
      <c r="T318" s="198">
        <f>S318*H318</f>
        <v>0</v>
      </c>
      <c r="U318" s="198">
        <v>0</v>
      </c>
      <c r="V318" s="198">
        <f>U318*H318</f>
        <v>0</v>
      </c>
      <c r="W318" s="198">
        <v>0</v>
      </c>
      <c r="X318" s="199">
        <f>W318*H318</f>
        <v>0</v>
      </c>
      <c r="Y318" s="36"/>
      <c r="Z318" s="36"/>
      <c r="AA318" s="36"/>
      <c r="AB318" s="36"/>
      <c r="AC318" s="36"/>
      <c r="AD318" s="36"/>
      <c r="AE318" s="36"/>
      <c r="AR318" s="200" t="s">
        <v>156</v>
      </c>
      <c r="AT318" s="200" t="s">
        <v>151</v>
      </c>
      <c r="AU318" s="200" t="s">
        <v>86</v>
      </c>
      <c r="AY318" s="17" t="s">
        <v>148</v>
      </c>
      <c r="BE318" s="201">
        <f>IF(O318="základní",K318,0)</f>
        <v>0</v>
      </c>
      <c r="BF318" s="201">
        <f>IF(O318="snížená",K318,0)</f>
        <v>0</v>
      </c>
      <c r="BG318" s="201">
        <f>IF(O318="zákl. přenesená",K318,0)</f>
        <v>0</v>
      </c>
      <c r="BH318" s="201">
        <f>IF(O318="sníž. přenesená",K318,0)</f>
        <v>0</v>
      </c>
      <c r="BI318" s="201">
        <f>IF(O318="nulová",K318,0)</f>
        <v>0</v>
      </c>
      <c r="BJ318" s="17" t="s">
        <v>86</v>
      </c>
      <c r="BK318" s="201">
        <f>ROUND(P318*H318,2)</f>
        <v>0</v>
      </c>
      <c r="BL318" s="17" t="s">
        <v>156</v>
      </c>
      <c r="BM318" s="200" t="s">
        <v>693</v>
      </c>
    </row>
    <row r="319" s="2" customFormat="1">
      <c r="A319" s="36"/>
      <c r="B319" s="37"/>
      <c r="C319" s="36"/>
      <c r="D319" s="202" t="s">
        <v>158</v>
      </c>
      <c r="E319" s="36"/>
      <c r="F319" s="203" t="s">
        <v>694</v>
      </c>
      <c r="G319" s="36"/>
      <c r="H319" s="36"/>
      <c r="I319" s="152"/>
      <c r="J319" s="152"/>
      <c r="K319" s="36"/>
      <c r="L319" s="36"/>
      <c r="M319" s="37"/>
      <c r="N319" s="204"/>
      <c r="O319" s="205"/>
      <c r="P319" s="75"/>
      <c r="Q319" s="75"/>
      <c r="R319" s="75"/>
      <c r="S319" s="75"/>
      <c r="T319" s="75"/>
      <c r="U319" s="75"/>
      <c r="V319" s="75"/>
      <c r="W319" s="75"/>
      <c r="X319" s="76"/>
      <c r="Y319" s="36"/>
      <c r="Z319" s="36"/>
      <c r="AA319" s="36"/>
      <c r="AB319" s="36"/>
      <c r="AC319" s="36"/>
      <c r="AD319" s="36"/>
      <c r="AE319" s="36"/>
      <c r="AT319" s="17" t="s">
        <v>158</v>
      </c>
      <c r="AU319" s="17" t="s">
        <v>86</v>
      </c>
    </row>
    <row r="320" s="13" customFormat="1">
      <c r="A320" s="13"/>
      <c r="B320" s="206"/>
      <c r="C320" s="13"/>
      <c r="D320" s="207" t="s">
        <v>165</v>
      </c>
      <c r="E320" s="208" t="s">
        <v>1</v>
      </c>
      <c r="F320" s="209" t="s">
        <v>695</v>
      </c>
      <c r="G320" s="13"/>
      <c r="H320" s="210">
        <v>105.64</v>
      </c>
      <c r="I320" s="211"/>
      <c r="J320" s="211"/>
      <c r="K320" s="13"/>
      <c r="L320" s="13"/>
      <c r="M320" s="206"/>
      <c r="N320" s="212"/>
      <c r="O320" s="213"/>
      <c r="P320" s="213"/>
      <c r="Q320" s="213"/>
      <c r="R320" s="213"/>
      <c r="S320" s="213"/>
      <c r="T320" s="213"/>
      <c r="U320" s="213"/>
      <c r="V320" s="213"/>
      <c r="W320" s="213"/>
      <c r="X320" s="214"/>
      <c r="Y320" s="13"/>
      <c r="Z320" s="13"/>
      <c r="AA320" s="13"/>
      <c r="AB320" s="13"/>
      <c r="AC320" s="13"/>
      <c r="AD320" s="13"/>
      <c r="AE320" s="13"/>
      <c r="AT320" s="208" t="s">
        <v>165</v>
      </c>
      <c r="AU320" s="208" t="s">
        <v>86</v>
      </c>
      <c r="AV320" s="13" t="s">
        <v>88</v>
      </c>
      <c r="AW320" s="13" t="s">
        <v>4</v>
      </c>
      <c r="AX320" s="13" t="s">
        <v>86</v>
      </c>
      <c r="AY320" s="208" t="s">
        <v>148</v>
      </c>
    </row>
    <row r="321" s="2" customFormat="1" ht="49.05" customHeight="1">
      <c r="A321" s="36"/>
      <c r="B321" s="151"/>
      <c r="C321" s="188" t="s">
        <v>515</v>
      </c>
      <c r="D321" s="188" t="s">
        <v>151</v>
      </c>
      <c r="E321" s="189" t="s">
        <v>696</v>
      </c>
      <c r="F321" s="190" t="s">
        <v>697</v>
      </c>
      <c r="G321" s="191" t="s">
        <v>680</v>
      </c>
      <c r="H321" s="192">
        <v>72.689999999999998</v>
      </c>
      <c r="I321" s="193"/>
      <c r="J321" s="193"/>
      <c r="K321" s="194">
        <f>ROUND(P321*H321,2)</f>
        <v>0</v>
      </c>
      <c r="L321" s="190" t="s">
        <v>155</v>
      </c>
      <c r="M321" s="37"/>
      <c r="N321" s="195" t="s">
        <v>1</v>
      </c>
      <c r="O321" s="196" t="s">
        <v>41</v>
      </c>
      <c r="P321" s="197">
        <f>I321+J321</f>
        <v>0</v>
      </c>
      <c r="Q321" s="197">
        <f>ROUND(I321*H321,2)</f>
        <v>0</v>
      </c>
      <c r="R321" s="197">
        <f>ROUND(J321*H321,2)</f>
        <v>0</v>
      </c>
      <c r="S321" s="75"/>
      <c r="T321" s="198">
        <f>S321*H321</f>
        <v>0</v>
      </c>
      <c r="U321" s="198">
        <v>0</v>
      </c>
      <c r="V321" s="198">
        <f>U321*H321</f>
        <v>0</v>
      </c>
      <c r="W321" s="198">
        <v>0</v>
      </c>
      <c r="X321" s="199">
        <f>W321*H321</f>
        <v>0</v>
      </c>
      <c r="Y321" s="36"/>
      <c r="Z321" s="36"/>
      <c r="AA321" s="36"/>
      <c r="AB321" s="36"/>
      <c r="AC321" s="36"/>
      <c r="AD321" s="36"/>
      <c r="AE321" s="36"/>
      <c r="AR321" s="200" t="s">
        <v>172</v>
      </c>
      <c r="AT321" s="200" t="s">
        <v>151</v>
      </c>
      <c r="AU321" s="200" t="s">
        <v>86</v>
      </c>
      <c r="AY321" s="17" t="s">
        <v>148</v>
      </c>
      <c r="BE321" s="201">
        <f>IF(O321="základní",K321,0)</f>
        <v>0</v>
      </c>
      <c r="BF321" s="201">
        <f>IF(O321="snížená",K321,0)</f>
        <v>0</v>
      </c>
      <c r="BG321" s="201">
        <f>IF(O321="zákl. přenesená",K321,0)</f>
        <v>0</v>
      </c>
      <c r="BH321" s="201">
        <f>IF(O321="sníž. přenesená",K321,0)</f>
        <v>0</v>
      </c>
      <c r="BI321" s="201">
        <f>IF(O321="nulová",K321,0)</f>
        <v>0</v>
      </c>
      <c r="BJ321" s="17" t="s">
        <v>86</v>
      </c>
      <c r="BK321" s="201">
        <f>ROUND(P321*H321,2)</f>
        <v>0</v>
      </c>
      <c r="BL321" s="17" t="s">
        <v>172</v>
      </c>
      <c r="BM321" s="200" t="s">
        <v>698</v>
      </c>
    </row>
    <row r="322" s="2" customFormat="1">
      <c r="A322" s="36"/>
      <c r="B322" s="37"/>
      <c r="C322" s="36"/>
      <c r="D322" s="202" t="s">
        <v>158</v>
      </c>
      <c r="E322" s="36"/>
      <c r="F322" s="203" t="s">
        <v>699</v>
      </c>
      <c r="G322" s="36"/>
      <c r="H322" s="36"/>
      <c r="I322" s="152"/>
      <c r="J322" s="152"/>
      <c r="K322" s="36"/>
      <c r="L322" s="36"/>
      <c r="M322" s="37"/>
      <c r="N322" s="204"/>
      <c r="O322" s="205"/>
      <c r="P322" s="75"/>
      <c r="Q322" s="75"/>
      <c r="R322" s="75"/>
      <c r="S322" s="75"/>
      <c r="T322" s="75"/>
      <c r="U322" s="75"/>
      <c r="V322" s="75"/>
      <c r="W322" s="75"/>
      <c r="X322" s="76"/>
      <c r="Y322" s="36"/>
      <c r="Z322" s="36"/>
      <c r="AA322" s="36"/>
      <c r="AB322" s="36"/>
      <c r="AC322" s="36"/>
      <c r="AD322" s="36"/>
      <c r="AE322" s="36"/>
      <c r="AT322" s="17" t="s">
        <v>158</v>
      </c>
      <c r="AU322" s="17" t="s">
        <v>86</v>
      </c>
    </row>
    <row r="323" s="13" customFormat="1">
      <c r="A323" s="13"/>
      <c r="B323" s="206"/>
      <c r="C323" s="13"/>
      <c r="D323" s="207" t="s">
        <v>165</v>
      </c>
      <c r="E323" s="208" t="s">
        <v>1</v>
      </c>
      <c r="F323" s="209" t="s">
        <v>700</v>
      </c>
      <c r="G323" s="13"/>
      <c r="H323" s="210">
        <v>72.689999999999998</v>
      </c>
      <c r="I323" s="211"/>
      <c r="J323" s="211"/>
      <c r="K323" s="13"/>
      <c r="L323" s="13"/>
      <c r="M323" s="206"/>
      <c r="N323" s="212"/>
      <c r="O323" s="213"/>
      <c r="P323" s="213"/>
      <c r="Q323" s="213"/>
      <c r="R323" s="213"/>
      <c r="S323" s="213"/>
      <c r="T323" s="213"/>
      <c r="U323" s="213"/>
      <c r="V323" s="213"/>
      <c r="W323" s="213"/>
      <c r="X323" s="214"/>
      <c r="Y323" s="13"/>
      <c r="Z323" s="13"/>
      <c r="AA323" s="13"/>
      <c r="AB323" s="13"/>
      <c r="AC323" s="13"/>
      <c r="AD323" s="13"/>
      <c r="AE323" s="13"/>
      <c r="AT323" s="208" t="s">
        <v>165</v>
      </c>
      <c r="AU323" s="208" t="s">
        <v>86</v>
      </c>
      <c r="AV323" s="13" t="s">
        <v>88</v>
      </c>
      <c r="AW323" s="13" t="s">
        <v>4</v>
      </c>
      <c r="AX323" s="13" t="s">
        <v>86</v>
      </c>
      <c r="AY323" s="208" t="s">
        <v>148</v>
      </c>
    </row>
    <row r="324" s="2" customFormat="1" ht="24.15" customHeight="1">
      <c r="A324" s="36"/>
      <c r="B324" s="151"/>
      <c r="C324" s="188" t="s">
        <v>701</v>
      </c>
      <c r="D324" s="188" t="s">
        <v>151</v>
      </c>
      <c r="E324" s="189" t="s">
        <v>702</v>
      </c>
      <c r="F324" s="190" t="s">
        <v>703</v>
      </c>
      <c r="G324" s="191" t="s">
        <v>680</v>
      </c>
      <c r="H324" s="192">
        <v>32.950000000000003</v>
      </c>
      <c r="I324" s="193"/>
      <c r="J324" s="193"/>
      <c r="K324" s="194">
        <f>ROUND(P324*H324,2)</f>
        <v>0</v>
      </c>
      <c r="L324" s="190" t="s">
        <v>297</v>
      </c>
      <c r="M324" s="37"/>
      <c r="N324" s="195" t="s">
        <v>1</v>
      </c>
      <c r="O324" s="196" t="s">
        <v>41</v>
      </c>
      <c r="P324" s="197">
        <f>I324+J324</f>
        <v>0</v>
      </c>
      <c r="Q324" s="197">
        <f>ROUND(I324*H324,2)</f>
        <v>0</v>
      </c>
      <c r="R324" s="197">
        <f>ROUND(J324*H324,2)</f>
        <v>0</v>
      </c>
      <c r="S324" s="75"/>
      <c r="T324" s="198">
        <f>S324*H324</f>
        <v>0</v>
      </c>
      <c r="U324" s="198">
        <v>0</v>
      </c>
      <c r="V324" s="198">
        <f>U324*H324</f>
        <v>0</v>
      </c>
      <c r="W324" s="198">
        <v>0</v>
      </c>
      <c r="X324" s="199">
        <f>W324*H324</f>
        <v>0</v>
      </c>
      <c r="Y324" s="36"/>
      <c r="Z324" s="36"/>
      <c r="AA324" s="36"/>
      <c r="AB324" s="36"/>
      <c r="AC324" s="36"/>
      <c r="AD324" s="36"/>
      <c r="AE324" s="36"/>
      <c r="AR324" s="200" t="s">
        <v>172</v>
      </c>
      <c r="AT324" s="200" t="s">
        <v>151</v>
      </c>
      <c r="AU324" s="200" t="s">
        <v>86</v>
      </c>
      <c r="AY324" s="17" t="s">
        <v>148</v>
      </c>
      <c r="BE324" s="201">
        <f>IF(O324="základní",K324,0)</f>
        <v>0</v>
      </c>
      <c r="BF324" s="201">
        <f>IF(O324="snížená",K324,0)</f>
        <v>0</v>
      </c>
      <c r="BG324" s="201">
        <f>IF(O324="zákl. přenesená",K324,0)</f>
        <v>0</v>
      </c>
      <c r="BH324" s="201">
        <f>IF(O324="sníž. přenesená",K324,0)</f>
        <v>0</v>
      </c>
      <c r="BI324" s="201">
        <f>IF(O324="nulová",K324,0)</f>
        <v>0</v>
      </c>
      <c r="BJ324" s="17" t="s">
        <v>86</v>
      </c>
      <c r="BK324" s="201">
        <f>ROUND(P324*H324,2)</f>
        <v>0</v>
      </c>
      <c r="BL324" s="17" t="s">
        <v>172</v>
      </c>
      <c r="BM324" s="200" t="s">
        <v>704</v>
      </c>
    </row>
    <row r="325" s="2" customFormat="1">
      <c r="A325" s="36"/>
      <c r="B325" s="37"/>
      <c r="C325" s="36"/>
      <c r="D325" s="202" t="s">
        <v>158</v>
      </c>
      <c r="E325" s="36"/>
      <c r="F325" s="203" t="s">
        <v>705</v>
      </c>
      <c r="G325" s="36"/>
      <c r="H325" s="36"/>
      <c r="I325" s="152"/>
      <c r="J325" s="152"/>
      <c r="K325" s="36"/>
      <c r="L325" s="36"/>
      <c r="M325" s="37"/>
      <c r="N325" s="204"/>
      <c r="O325" s="205"/>
      <c r="P325" s="75"/>
      <c r="Q325" s="75"/>
      <c r="R325" s="75"/>
      <c r="S325" s="75"/>
      <c r="T325" s="75"/>
      <c r="U325" s="75"/>
      <c r="V325" s="75"/>
      <c r="W325" s="75"/>
      <c r="X325" s="76"/>
      <c r="Y325" s="36"/>
      <c r="Z325" s="36"/>
      <c r="AA325" s="36"/>
      <c r="AB325" s="36"/>
      <c r="AC325" s="36"/>
      <c r="AD325" s="36"/>
      <c r="AE325" s="36"/>
      <c r="AT325" s="17" t="s">
        <v>158</v>
      </c>
      <c r="AU325" s="17" t="s">
        <v>86</v>
      </c>
    </row>
    <row r="326" s="13" customFormat="1">
      <c r="A326" s="13"/>
      <c r="B326" s="206"/>
      <c r="C326" s="13"/>
      <c r="D326" s="207" t="s">
        <v>165</v>
      </c>
      <c r="E326" s="208" t="s">
        <v>1</v>
      </c>
      <c r="F326" s="209" t="s">
        <v>706</v>
      </c>
      <c r="G326" s="13"/>
      <c r="H326" s="210">
        <v>32.950000000000003</v>
      </c>
      <c r="I326" s="211"/>
      <c r="J326" s="211"/>
      <c r="K326" s="13"/>
      <c r="L326" s="13"/>
      <c r="M326" s="206"/>
      <c r="N326" s="212"/>
      <c r="O326" s="213"/>
      <c r="P326" s="213"/>
      <c r="Q326" s="213"/>
      <c r="R326" s="213"/>
      <c r="S326" s="213"/>
      <c r="T326" s="213"/>
      <c r="U326" s="213"/>
      <c r="V326" s="213"/>
      <c r="W326" s="213"/>
      <c r="X326" s="214"/>
      <c r="Y326" s="13"/>
      <c r="Z326" s="13"/>
      <c r="AA326" s="13"/>
      <c r="AB326" s="13"/>
      <c r="AC326" s="13"/>
      <c r="AD326" s="13"/>
      <c r="AE326" s="13"/>
      <c r="AT326" s="208" t="s">
        <v>165</v>
      </c>
      <c r="AU326" s="208" t="s">
        <v>86</v>
      </c>
      <c r="AV326" s="13" t="s">
        <v>88</v>
      </c>
      <c r="AW326" s="13" t="s">
        <v>4</v>
      </c>
      <c r="AX326" s="13" t="s">
        <v>86</v>
      </c>
      <c r="AY326" s="208" t="s">
        <v>148</v>
      </c>
    </row>
    <row r="327" s="2" customFormat="1" ht="44.25" customHeight="1">
      <c r="A327" s="36"/>
      <c r="B327" s="151"/>
      <c r="C327" s="188" t="s">
        <v>707</v>
      </c>
      <c r="D327" s="188" t="s">
        <v>151</v>
      </c>
      <c r="E327" s="189" t="s">
        <v>708</v>
      </c>
      <c r="F327" s="190" t="s">
        <v>709</v>
      </c>
      <c r="G327" s="191" t="s">
        <v>680</v>
      </c>
      <c r="H327" s="192">
        <v>181.22999999999999</v>
      </c>
      <c r="I327" s="193"/>
      <c r="J327" s="193"/>
      <c r="K327" s="194">
        <f>ROUND(P327*H327,2)</f>
        <v>0</v>
      </c>
      <c r="L327" s="190" t="s">
        <v>297</v>
      </c>
      <c r="M327" s="37"/>
      <c r="N327" s="195" t="s">
        <v>1</v>
      </c>
      <c r="O327" s="196" t="s">
        <v>41</v>
      </c>
      <c r="P327" s="197">
        <f>I327+J327</f>
        <v>0</v>
      </c>
      <c r="Q327" s="197">
        <f>ROUND(I327*H327,2)</f>
        <v>0</v>
      </c>
      <c r="R327" s="197">
        <f>ROUND(J327*H327,2)</f>
        <v>0</v>
      </c>
      <c r="S327" s="75"/>
      <c r="T327" s="198">
        <f>S327*H327</f>
        <v>0</v>
      </c>
      <c r="U327" s="198">
        <v>0</v>
      </c>
      <c r="V327" s="198">
        <f>U327*H327</f>
        <v>0</v>
      </c>
      <c r="W327" s="198">
        <v>0</v>
      </c>
      <c r="X327" s="199">
        <f>W327*H327</f>
        <v>0</v>
      </c>
      <c r="Y327" s="36"/>
      <c r="Z327" s="36"/>
      <c r="AA327" s="36"/>
      <c r="AB327" s="36"/>
      <c r="AC327" s="36"/>
      <c r="AD327" s="36"/>
      <c r="AE327" s="36"/>
      <c r="AR327" s="200" t="s">
        <v>248</v>
      </c>
      <c r="AT327" s="200" t="s">
        <v>151</v>
      </c>
      <c r="AU327" s="200" t="s">
        <v>86</v>
      </c>
      <c r="AY327" s="17" t="s">
        <v>148</v>
      </c>
      <c r="BE327" s="201">
        <f>IF(O327="základní",K327,0)</f>
        <v>0</v>
      </c>
      <c r="BF327" s="201">
        <f>IF(O327="snížená",K327,0)</f>
        <v>0</v>
      </c>
      <c r="BG327" s="201">
        <f>IF(O327="zákl. přenesená",K327,0)</f>
        <v>0</v>
      </c>
      <c r="BH327" s="201">
        <f>IF(O327="sníž. přenesená",K327,0)</f>
        <v>0</v>
      </c>
      <c r="BI327" s="201">
        <f>IF(O327="nulová",K327,0)</f>
        <v>0</v>
      </c>
      <c r="BJ327" s="17" t="s">
        <v>86</v>
      </c>
      <c r="BK327" s="201">
        <f>ROUND(P327*H327,2)</f>
        <v>0</v>
      </c>
      <c r="BL327" s="17" t="s">
        <v>248</v>
      </c>
      <c r="BM327" s="200" t="s">
        <v>710</v>
      </c>
    </row>
    <row r="328" s="2" customFormat="1">
      <c r="A328" s="36"/>
      <c r="B328" s="37"/>
      <c r="C328" s="36"/>
      <c r="D328" s="202" t="s">
        <v>158</v>
      </c>
      <c r="E328" s="36"/>
      <c r="F328" s="203" t="s">
        <v>711</v>
      </c>
      <c r="G328" s="36"/>
      <c r="H328" s="36"/>
      <c r="I328" s="152"/>
      <c r="J328" s="152"/>
      <c r="K328" s="36"/>
      <c r="L328" s="36"/>
      <c r="M328" s="37"/>
      <c r="N328" s="204"/>
      <c r="O328" s="205"/>
      <c r="P328" s="75"/>
      <c r="Q328" s="75"/>
      <c r="R328" s="75"/>
      <c r="S328" s="75"/>
      <c r="T328" s="75"/>
      <c r="U328" s="75"/>
      <c r="V328" s="75"/>
      <c r="W328" s="75"/>
      <c r="X328" s="76"/>
      <c r="Y328" s="36"/>
      <c r="Z328" s="36"/>
      <c r="AA328" s="36"/>
      <c r="AB328" s="36"/>
      <c r="AC328" s="36"/>
      <c r="AD328" s="36"/>
      <c r="AE328" s="36"/>
      <c r="AT328" s="17" t="s">
        <v>158</v>
      </c>
      <c r="AU328" s="17" t="s">
        <v>86</v>
      </c>
    </row>
    <row r="329" s="2" customFormat="1">
      <c r="A329" s="36"/>
      <c r="B329" s="37"/>
      <c r="C329" s="36"/>
      <c r="D329" s="207" t="s">
        <v>299</v>
      </c>
      <c r="E329" s="36"/>
      <c r="F329" s="225" t="s">
        <v>712</v>
      </c>
      <c r="G329" s="36"/>
      <c r="H329" s="36"/>
      <c r="I329" s="152"/>
      <c r="J329" s="152"/>
      <c r="K329" s="36"/>
      <c r="L329" s="36"/>
      <c r="M329" s="37"/>
      <c r="N329" s="204"/>
      <c r="O329" s="205"/>
      <c r="P329" s="75"/>
      <c r="Q329" s="75"/>
      <c r="R329" s="75"/>
      <c r="S329" s="75"/>
      <c r="T329" s="75"/>
      <c r="U329" s="75"/>
      <c r="V329" s="75"/>
      <c r="W329" s="75"/>
      <c r="X329" s="76"/>
      <c r="Y329" s="36"/>
      <c r="Z329" s="36"/>
      <c r="AA329" s="36"/>
      <c r="AB329" s="36"/>
      <c r="AC329" s="36"/>
      <c r="AD329" s="36"/>
      <c r="AE329" s="36"/>
      <c r="AT329" s="17" t="s">
        <v>299</v>
      </c>
      <c r="AU329" s="17" t="s">
        <v>86</v>
      </c>
    </row>
    <row r="330" s="13" customFormat="1">
      <c r="A330" s="13"/>
      <c r="B330" s="206"/>
      <c r="C330" s="13"/>
      <c r="D330" s="207" t="s">
        <v>165</v>
      </c>
      <c r="E330" s="208" t="s">
        <v>1</v>
      </c>
      <c r="F330" s="209" t="s">
        <v>713</v>
      </c>
      <c r="G330" s="13"/>
      <c r="H330" s="210">
        <v>181.22999999999999</v>
      </c>
      <c r="I330" s="211"/>
      <c r="J330" s="211"/>
      <c r="K330" s="13"/>
      <c r="L330" s="13"/>
      <c r="M330" s="206"/>
      <c r="N330" s="212"/>
      <c r="O330" s="213"/>
      <c r="P330" s="213"/>
      <c r="Q330" s="213"/>
      <c r="R330" s="213"/>
      <c r="S330" s="213"/>
      <c r="T330" s="213"/>
      <c r="U330" s="213"/>
      <c r="V330" s="213"/>
      <c r="W330" s="213"/>
      <c r="X330" s="214"/>
      <c r="Y330" s="13"/>
      <c r="Z330" s="13"/>
      <c r="AA330" s="13"/>
      <c r="AB330" s="13"/>
      <c r="AC330" s="13"/>
      <c r="AD330" s="13"/>
      <c r="AE330" s="13"/>
      <c r="AT330" s="208" t="s">
        <v>165</v>
      </c>
      <c r="AU330" s="208" t="s">
        <v>86</v>
      </c>
      <c r="AV330" s="13" t="s">
        <v>88</v>
      </c>
      <c r="AW330" s="13" t="s">
        <v>4</v>
      </c>
      <c r="AX330" s="13" t="s">
        <v>86</v>
      </c>
      <c r="AY330" s="208" t="s">
        <v>148</v>
      </c>
    </row>
    <row r="331" s="2" customFormat="1" ht="16.5" customHeight="1">
      <c r="A331" s="36"/>
      <c r="B331" s="151"/>
      <c r="C331" s="215" t="s">
        <v>714</v>
      </c>
      <c r="D331" s="215" t="s">
        <v>230</v>
      </c>
      <c r="E331" s="216" t="s">
        <v>715</v>
      </c>
      <c r="F331" s="217" t="s">
        <v>716</v>
      </c>
      <c r="G331" s="218" t="s">
        <v>206</v>
      </c>
      <c r="H331" s="219">
        <v>20</v>
      </c>
      <c r="I331" s="220"/>
      <c r="J331" s="221"/>
      <c r="K331" s="222">
        <f>ROUND(P331*H331,2)</f>
        <v>0</v>
      </c>
      <c r="L331" s="217" t="s">
        <v>1</v>
      </c>
      <c r="M331" s="223"/>
      <c r="N331" s="224" t="s">
        <v>1</v>
      </c>
      <c r="O331" s="196" t="s">
        <v>41</v>
      </c>
      <c r="P331" s="197">
        <f>I331+J331</f>
        <v>0</v>
      </c>
      <c r="Q331" s="197">
        <f>ROUND(I331*H331,2)</f>
        <v>0</v>
      </c>
      <c r="R331" s="197">
        <f>ROUND(J331*H331,2)</f>
        <v>0</v>
      </c>
      <c r="S331" s="75"/>
      <c r="T331" s="198">
        <f>S331*H331</f>
        <v>0</v>
      </c>
      <c r="U331" s="198">
        <v>0</v>
      </c>
      <c r="V331" s="198">
        <f>U331*H331</f>
        <v>0</v>
      </c>
      <c r="W331" s="198">
        <v>0</v>
      </c>
      <c r="X331" s="199">
        <f>W331*H331</f>
        <v>0</v>
      </c>
      <c r="Y331" s="36"/>
      <c r="Z331" s="36"/>
      <c r="AA331" s="36"/>
      <c r="AB331" s="36"/>
      <c r="AC331" s="36"/>
      <c r="AD331" s="36"/>
      <c r="AE331" s="36"/>
      <c r="AR331" s="200" t="s">
        <v>380</v>
      </c>
      <c r="AT331" s="200" t="s">
        <v>230</v>
      </c>
      <c r="AU331" s="200" t="s">
        <v>86</v>
      </c>
      <c r="AY331" s="17" t="s">
        <v>148</v>
      </c>
      <c r="BE331" s="201">
        <f>IF(O331="základní",K331,0)</f>
        <v>0</v>
      </c>
      <c r="BF331" s="201">
        <f>IF(O331="snížená",K331,0)</f>
        <v>0</v>
      </c>
      <c r="BG331" s="201">
        <f>IF(O331="zákl. přenesená",K331,0)</f>
        <v>0</v>
      </c>
      <c r="BH331" s="201">
        <f>IF(O331="sníž. přenesená",K331,0)</f>
        <v>0</v>
      </c>
      <c r="BI331" s="201">
        <f>IF(O331="nulová",K331,0)</f>
        <v>0</v>
      </c>
      <c r="BJ331" s="17" t="s">
        <v>86</v>
      </c>
      <c r="BK331" s="201">
        <f>ROUND(P331*H331,2)</f>
        <v>0</v>
      </c>
      <c r="BL331" s="17" t="s">
        <v>172</v>
      </c>
      <c r="BM331" s="200" t="s">
        <v>717</v>
      </c>
    </row>
    <row r="332" s="13" customFormat="1">
      <c r="A332" s="13"/>
      <c r="B332" s="206"/>
      <c r="C332" s="13"/>
      <c r="D332" s="207" t="s">
        <v>165</v>
      </c>
      <c r="E332" s="208" t="s">
        <v>1</v>
      </c>
      <c r="F332" s="209" t="s">
        <v>718</v>
      </c>
      <c r="G332" s="13"/>
      <c r="H332" s="210">
        <v>20</v>
      </c>
      <c r="I332" s="211"/>
      <c r="J332" s="211"/>
      <c r="K332" s="13"/>
      <c r="L332" s="13"/>
      <c r="M332" s="206"/>
      <c r="N332" s="212"/>
      <c r="O332" s="213"/>
      <c r="P332" s="213"/>
      <c r="Q332" s="213"/>
      <c r="R332" s="213"/>
      <c r="S332" s="213"/>
      <c r="T332" s="213"/>
      <c r="U332" s="213"/>
      <c r="V332" s="213"/>
      <c r="W332" s="213"/>
      <c r="X332" s="214"/>
      <c r="Y332" s="13"/>
      <c r="Z332" s="13"/>
      <c r="AA332" s="13"/>
      <c r="AB332" s="13"/>
      <c r="AC332" s="13"/>
      <c r="AD332" s="13"/>
      <c r="AE332" s="13"/>
      <c r="AT332" s="208" t="s">
        <v>165</v>
      </c>
      <c r="AU332" s="208" t="s">
        <v>86</v>
      </c>
      <c r="AV332" s="13" t="s">
        <v>88</v>
      </c>
      <c r="AW332" s="13" t="s">
        <v>4</v>
      </c>
      <c r="AX332" s="13" t="s">
        <v>86</v>
      </c>
      <c r="AY332" s="208" t="s">
        <v>148</v>
      </c>
    </row>
    <row r="333" s="2" customFormat="1">
      <c r="A333" s="36"/>
      <c r="B333" s="151"/>
      <c r="C333" s="188" t="s">
        <v>719</v>
      </c>
      <c r="D333" s="188" t="s">
        <v>151</v>
      </c>
      <c r="E333" s="189" t="s">
        <v>720</v>
      </c>
      <c r="F333" s="190" t="s">
        <v>721</v>
      </c>
      <c r="G333" s="191" t="s">
        <v>162</v>
      </c>
      <c r="H333" s="192">
        <v>0.21099999999999999</v>
      </c>
      <c r="I333" s="193"/>
      <c r="J333" s="193"/>
      <c r="K333" s="194">
        <f>ROUND(P333*H333,2)</f>
        <v>0</v>
      </c>
      <c r="L333" s="190" t="s">
        <v>297</v>
      </c>
      <c r="M333" s="37"/>
      <c r="N333" s="195" t="s">
        <v>1</v>
      </c>
      <c r="O333" s="196" t="s">
        <v>41</v>
      </c>
      <c r="P333" s="197">
        <f>I333+J333</f>
        <v>0</v>
      </c>
      <c r="Q333" s="197">
        <f>ROUND(I333*H333,2)</f>
        <v>0</v>
      </c>
      <c r="R333" s="197">
        <f>ROUND(J333*H333,2)</f>
        <v>0</v>
      </c>
      <c r="S333" s="75"/>
      <c r="T333" s="198">
        <f>S333*H333</f>
        <v>0</v>
      </c>
      <c r="U333" s="198">
        <v>1.0606500000000001</v>
      </c>
      <c r="V333" s="198">
        <f>U333*H333</f>
        <v>0.22379715</v>
      </c>
      <c r="W333" s="198">
        <v>0</v>
      </c>
      <c r="X333" s="199">
        <f>W333*H333</f>
        <v>0</v>
      </c>
      <c r="Y333" s="36"/>
      <c r="Z333" s="36"/>
      <c r="AA333" s="36"/>
      <c r="AB333" s="36"/>
      <c r="AC333" s="36"/>
      <c r="AD333" s="36"/>
      <c r="AE333" s="36"/>
      <c r="AR333" s="200" t="s">
        <v>248</v>
      </c>
      <c r="AT333" s="200" t="s">
        <v>151</v>
      </c>
      <c r="AU333" s="200" t="s">
        <v>86</v>
      </c>
      <c r="AY333" s="17" t="s">
        <v>148</v>
      </c>
      <c r="BE333" s="201">
        <f>IF(O333="základní",K333,0)</f>
        <v>0</v>
      </c>
      <c r="BF333" s="201">
        <f>IF(O333="snížená",K333,0)</f>
        <v>0</v>
      </c>
      <c r="BG333" s="201">
        <f>IF(O333="zákl. přenesená",K333,0)</f>
        <v>0</v>
      </c>
      <c r="BH333" s="201">
        <f>IF(O333="sníž. přenesená",K333,0)</f>
        <v>0</v>
      </c>
      <c r="BI333" s="201">
        <f>IF(O333="nulová",K333,0)</f>
        <v>0</v>
      </c>
      <c r="BJ333" s="17" t="s">
        <v>86</v>
      </c>
      <c r="BK333" s="201">
        <f>ROUND(P333*H333,2)</f>
        <v>0</v>
      </c>
      <c r="BL333" s="17" t="s">
        <v>248</v>
      </c>
      <c r="BM333" s="200" t="s">
        <v>722</v>
      </c>
    </row>
    <row r="334" s="2" customFormat="1">
      <c r="A334" s="36"/>
      <c r="B334" s="37"/>
      <c r="C334" s="36"/>
      <c r="D334" s="202" t="s">
        <v>158</v>
      </c>
      <c r="E334" s="36"/>
      <c r="F334" s="203" t="s">
        <v>723</v>
      </c>
      <c r="G334" s="36"/>
      <c r="H334" s="36"/>
      <c r="I334" s="152"/>
      <c r="J334" s="152"/>
      <c r="K334" s="36"/>
      <c r="L334" s="36"/>
      <c r="M334" s="37"/>
      <c r="N334" s="204"/>
      <c r="O334" s="205"/>
      <c r="P334" s="75"/>
      <c r="Q334" s="75"/>
      <c r="R334" s="75"/>
      <c r="S334" s="75"/>
      <c r="T334" s="75"/>
      <c r="U334" s="75"/>
      <c r="V334" s="75"/>
      <c r="W334" s="75"/>
      <c r="X334" s="76"/>
      <c r="Y334" s="36"/>
      <c r="Z334" s="36"/>
      <c r="AA334" s="36"/>
      <c r="AB334" s="36"/>
      <c r="AC334" s="36"/>
      <c r="AD334" s="36"/>
      <c r="AE334" s="36"/>
      <c r="AT334" s="17" t="s">
        <v>158</v>
      </c>
      <c r="AU334" s="17" t="s">
        <v>86</v>
      </c>
    </row>
    <row r="335" s="13" customFormat="1">
      <c r="A335" s="13"/>
      <c r="B335" s="206"/>
      <c r="C335" s="13"/>
      <c r="D335" s="207" t="s">
        <v>165</v>
      </c>
      <c r="E335" s="208" t="s">
        <v>1</v>
      </c>
      <c r="F335" s="209" t="s">
        <v>724</v>
      </c>
      <c r="G335" s="13"/>
      <c r="H335" s="210">
        <v>0.2109888</v>
      </c>
      <c r="I335" s="211"/>
      <c r="J335" s="211"/>
      <c r="K335" s="13"/>
      <c r="L335" s="13"/>
      <c r="M335" s="206"/>
      <c r="N335" s="212"/>
      <c r="O335" s="213"/>
      <c r="P335" s="213"/>
      <c r="Q335" s="213"/>
      <c r="R335" s="213"/>
      <c r="S335" s="213"/>
      <c r="T335" s="213"/>
      <c r="U335" s="213"/>
      <c r="V335" s="213"/>
      <c r="W335" s="213"/>
      <c r="X335" s="214"/>
      <c r="Y335" s="13"/>
      <c r="Z335" s="13"/>
      <c r="AA335" s="13"/>
      <c r="AB335" s="13"/>
      <c r="AC335" s="13"/>
      <c r="AD335" s="13"/>
      <c r="AE335" s="13"/>
      <c r="AT335" s="208" t="s">
        <v>165</v>
      </c>
      <c r="AU335" s="208" t="s">
        <v>86</v>
      </c>
      <c r="AV335" s="13" t="s">
        <v>88</v>
      </c>
      <c r="AW335" s="13" t="s">
        <v>4</v>
      </c>
      <c r="AX335" s="13" t="s">
        <v>78</v>
      </c>
      <c r="AY335" s="208" t="s">
        <v>148</v>
      </c>
    </row>
    <row r="336" s="14" customFormat="1">
      <c r="A336" s="14"/>
      <c r="B336" s="226"/>
      <c r="C336" s="14"/>
      <c r="D336" s="207" t="s">
        <v>165</v>
      </c>
      <c r="E336" s="227" t="s">
        <v>1</v>
      </c>
      <c r="F336" s="228" t="s">
        <v>354</v>
      </c>
      <c r="G336" s="14"/>
      <c r="H336" s="229">
        <v>0.2109888</v>
      </c>
      <c r="I336" s="230"/>
      <c r="J336" s="230"/>
      <c r="K336" s="14"/>
      <c r="L336" s="14"/>
      <c r="M336" s="226"/>
      <c r="N336" s="231"/>
      <c r="O336" s="232"/>
      <c r="P336" s="232"/>
      <c r="Q336" s="232"/>
      <c r="R336" s="232"/>
      <c r="S336" s="232"/>
      <c r="T336" s="232"/>
      <c r="U336" s="232"/>
      <c r="V336" s="232"/>
      <c r="W336" s="232"/>
      <c r="X336" s="233"/>
      <c r="Y336" s="14"/>
      <c r="Z336" s="14"/>
      <c r="AA336" s="14"/>
      <c r="AB336" s="14"/>
      <c r="AC336" s="14"/>
      <c r="AD336" s="14"/>
      <c r="AE336" s="14"/>
      <c r="AT336" s="227" t="s">
        <v>165</v>
      </c>
      <c r="AU336" s="227" t="s">
        <v>86</v>
      </c>
      <c r="AV336" s="14" t="s">
        <v>156</v>
      </c>
      <c r="AW336" s="14" t="s">
        <v>3</v>
      </c>
      <c r="AX336" s="14" t="s">
        <v>86</v>
      </c>
      <c r="AY336" s="227" t="s">
        <v>148</v>
      </c>
    </row>
    <row r="337" s="2" customFormat="1" ht="24.15" customHeight="1">
      <c r="A337" s="36"/>
      <c r="B337" s="151"/>
      <c r="C337" s="215" t="s">
        <v>725</v>
      </c>
      <c r="D337" s="215" t="s">
        <v>230</v>
      </c>
      <c r="E337" s="216" t="s">
        <v>726</v>
      </c>
      <c r="F337" s="217" t="s">
        <v>727</v>
      </c>
      <c r="G337" s="218" t="s">
        <v>162</v>
      </c>
      <c r="H337" s="219">
        <v>0.21099999999999999</v>
      </c>
      <c r="I337" s="220"/>
      <c r="J337" s="221"/>
      <c r="K337" s="222">
        <f>ROUND(P337*H337,2)</f>
        <v>0</v>
      </c>
      <c r="L337" s="217" t="s">
        <v>297</v>
      </c>
      <c r="M337" s="223"/>
      <c r="N337" s="224" t="s">
        <v>1</v>
      </c>
      <c r="O337" s="196" t="s">
        <v>41</v>
      </c>
      <c r="P337" s="197">
        <f>I337+J337</f>
        <v>0</v>
      </c>
      <c r="Q337" s="197">
        <f>ROUND(I337*H337,2)</f>
        <v>0</v>
      </c>
      <c r="R337" s="197">
        <f>ROUND(J337*H337,2)</f>
        <v>0</v>
      </c>
      <c r="S337" s="75"/>
      <c r="T337" s="198">
        <f>S337*H337</f>
        <v>0</v>
      </c>
      <c r="U337" s="198">
        <v>1</v>
      </c>
      <c r="V337" s="198">
        <f>U337*H337</f>
        <v>0.21099999999999999</v>
      </c>
      <c r="W337" s="198">
        <v>0</v>
      </c>
      <c r="X337" s="199">
        <f>W337*H337</f>
        <v>0</v>
      </c>
      <c r="Y337" s="36"/>
      <c r="Z337" s="36"/>
      <c r="AA337" s="36"/>
      <c r="AB337" s="36"/>
      <c r="AC337" s="36"/>
      <c r="AD337" s="36"/>
      <c r="AE337" s="36"/>
      <c r="AR337" s="200" t="s">
        <v>248</v>
      </c>
      <c r="AT337" s="200" t="s">
        <v>230</v>
      </c>
      <c r="AU337" s="200" t="s">
        <v>86</v>
      </c>
      <c r="AY337" s="17" t="s">
        <v>148</v>
      </c>
      <c r="BE337" s="201">
        <f>IF(O337="základní",K337,0)</f>
        <v>0</v>
      </c>
      <c r="BF337" s="201">
        <f>IF(O337="snížená",K337,0)</f>
        <v>0</v>
      </c>
      <c r="BG337" s="201">
        <f>IF(O337="zákl. přenesená",K337,0)</f>
        <v>0</v>
      </c>
      <c r="BH337" s="201">
        <f>IF(O337="sníž. přenesená",K337,0)</f>
        <v>0</v>
      </c>
      <c r="BI337" s="201">
        <f>IF(O337="nulová",K337,0)</f>
        <v>0</v>
      </c>
      <c r="BJ337" s="17" t="s">
        <v>86</v>
      </c>
      <c r="BK337" s="201">
        <f>ROUND(P337*H337,2)</f>
        <v>0</v>
      </c>
      <c r="BL337" s="17" t="s">
        <v>248</v>
      </c>
      <c r="BM337" s="200" t="s">
        <v>728</v>
      </c>
    </row>
    <row r="338" s="2" customFormat="1">
      <c r="A338" s="36"/>
      <c r="B338" s="37"/>
      <c r="C338" s="36"/>
      <c r="D338" s="207" t="s">
        <v>299</v>
      </c>
      <c r="E338" s="36"/>
      <c r="F338" s="225" t="s">
        <v>729</v>
      </c>
      <c r="G338" s="36"/>
      <c r="H338" s="36"/>
      <c r="I338" s="152"/>
      <c r="J338" s="152"/>
      <c r="K338" s="36"/>
      <c r="L338" s="36"/>
      <c r="M338" s="37"/>
      <c r="N338" s="204"/>
      <c r="O338" s="205"/>
      <c r="P338" s="75"/>
      <c r="Q338" s="75"/>
      <c r="R338" s="75"/>
      <c r="S338" s="75"/>
      <c r="T338" s="75"/>
      <c r="U338" s="75"/>
      <c r="V338" s="75"/>
      <c r="W338" s="75"/>
      <c r="X338" s="76"/>
      <c r="Y338" s="36"/>
      <c r="Z338" s="36"/>
      <c r="AA338" s="36"/>
      <c r="AB338" s="36"/>
      <c r="AC338" s="36"/>
      <c r="AD338" s="36"/>
      <c r="AE338" s="36"/>
      <c r="AT338" s="17" t="s">
        <v>299</v>
      </c>
      <c r="AU338" s="17" t="s">
        <v>86</v>
      </c>
    </row>
    <row r="339" s="13" customFormat="1">
      <c r="A339" s="13"/>
      <c r="B339" s="206"/>
      <c r="C339" s="13"/>
      <c r="D339" s="207" t="s">
        <v>165</v>
      </c>
      <c r="E339" s="208" t="s">
        <v>1</v>
      </c>
      <c r="F339" s="209" t="s">
        <v>724</v>
      </c>
      <c r="G339" s="13"/>
      <c r="H339" s="210">
        <v>0.2109888</v>
      </c>
      <c r="I339" s="211"/>
      <c r="J339" s="211"/>
      <c r="K339" s="13"/>
      <c r="L339" s="13"/>
      <c r="M339" s="206"/>
      <c r="N339" s="212"/>
      <c r="O339" s="213"/>
      <c r="P339" s="213"/>
      <c r="Q339" s="213"/>
      <c r="R339" s="213"/>
      <c r="S339" s="213"/>
      <c r="T339" s="213"/>
      <c r="U339" s="213"/>
      <c r="V339" s="213"/>
      <c r="W339" s="213"/>
      <c r="X339" s="214"/>
      <c r="Y339" s="13"/>
      <c r="Z339" s="13"/>
      <c r="AA339" s="13"/>
      <c r="AB339" s="13"/>
      <c r="AC339" s="13"/>
      <c r="AD339" s="13"/>
      <c r="AE339" s="13"/>
      <c r="AT339" s="208" t="s">
        <v>165</v>
      </c>
      <c r="AU339" s="208" t="s">
        <v>86</v>
      </c>
      <c r="AV339" s="13" t="s">
        <v>88</v>
      </c>
      <c r="AW339" s="13" t="s">
        <v>4</v>
      </c>
      <c r="AX339" s="13" t="s">
        <v>86</v>
      </c>
      <c r="AY339" s="208" t="s">
        <v>148</v>
      </c>
    </row>
    <row r="340" s="2" customFormat="1" ht="24.15" customHeight="1">
      <c r="A340" s="36"/>
      <c r="B340" s="151"/>
      <c r="C340" s="188" t="s">
        <v>730</v>
      </c>
      <c r="D340" s="188" t="s">
        <v>151</v>
      </c>
      <c r="E340" s="189" t="s">
        <v>731</v>
      </c>
      <c r="F340" s="190" t="s">
        <v>732</v>
      </c>
      <c r="G340" s="191" t="s">
        <v>680</v>
      </c>
      <c r="H340" s="192">
        <v>149.30000000000001</v>
      </c>
      <c r="I340" s="193"/>
      <c r="J340" s="193"/>
      <c r="K340" s="194">
        <f>ROUND(P340*H340,2)</f>
        <v>0</v>
      </c>
      <c r="L340" s="190" t="s">
        <v>171</v>
      </c>
      <c r="M340" s="37"/>
      <c r="N340" s="195" t="s">
        <v>1</v>
      </c>
      <c r="O340" s="196" t="s">
        <v>41</v>
      </c>
      <c r="P340" s="197">
        <f>I340+J340</f>
        <v>0</v>
      </c>
      <c r="Q340" s="197">
        <f>ROUND(I340*H340,2)</f>
        <v>0</v>
      </c>
      <c r="R340" s="197">
        <f>ROUND(J340*H340,2)</f>
        <v>0</v>
      </c>
      <c r="S340" s="75"/>
      <c r="T340" s="198">
        <f>S340*H340</f>
        <v>0</v>
      </c>
      <c r="U340" s="198">
        <v>0</v>
      </c>
      <c r="V340" s="198">
        <f>U340*H340</f>
        <v>0</v>
      </c>
      <c r="W340" s="198">
        <v>2.2000000000000002</v>
      </c>
      <c r="X340" s="199">
        <f>W340*H340</f>
        <v>328.46000000000004</v>
      </c>
      <c r="Y340" s="36"/>
      <c r="Z340" s="36"/>
      <c r="AA340" s="36"/>
      <c r="AB340" s="36"/>
      <c r="AC340" s="36"/>
      <c r="AD340" s="36"/>
      <c r="AE340" s="36"/>
      <c r="AR340" s="200" t="s">
        <v>172</v>
      </c>
      <c r="AT340" s="200" t="s">
        <v>151</v>
      </c>
      <c r="AU340" s="200" t="s">
        <v>86</v>
      </c>
      <c r="AY340" s="17" t="s">
        <v>148</v>
      </c>
      <c r="BE340" s="201">
        <f>IF(O340="základní",K340,0)</f>
        <v>0</v>
      </c>
      <c r="BF340" s="201">
        <f>IF(O340="snížená",K340,0)</f>
        <v>0</v>
      </c>
      <c r="BG340" s="201">
        <f>IF(O340="zákl. přenesená",K340,0)</f>
        <v>0</v>
      </c>
      <c r="BH340" s="201">
        <f>IF(O340="sníž. přenesená",K340,0)</f>
        <v>0</v>
      </c>
      <c r="BI340" s="201">
        <f>IF(O340="nulová",K340,0)</f>
        <v>0</v>
      </c>
      <c r="BJ340" s="17" t="s">
        <v>86</v>
      </c>
      <c r="BK340" s="201">
        <f>ROUND(P340*H340,2)</f>
        <v>0</v>
      </c>
      <c r="BL340" s="17" t="s">
        <v>172</v>
      </c>
      <c r="BM340" s="200" t="s">
        <v>733</v>
      </c>
    </row>
    <row r="341" s="2" customFormat="1">
      <c r="A341" s="36"/>
      <c r="B341" s="37"/>
      <c r="C341" s="36"/>
      <c r="D341" s="202" t="s">
        <v>158</v>
      </c>
      <c r="E341" s="36"/>
      <c r="F341" s="203" t="s">
        <v>734</v>
      </c>
      <c r="G341" s="36"/>
      <c r="H341" s="36"/>
      <c r="I341" s="152"/>
      <c r="J341" s="152"/>
      <c r="K341" s="36"/>
      <c r="L341" s="36"/>
      <c r="M341" s="37"/>
      <c r="N341" s="204"/>
      <c r="O341" s="205"/>
      <c r="P341" s="75"/>
      <c r="Q341" s="75"/>
      <c r="R341" s="75"/>
      <c r="S341" s="75"/>
      <c r="T341" s="75"/>
      <c r="U341" s="75"/>
      <c r="V341" s="75"/>
      <c r="W341" s="75"/>
      <c r="X341" s="76"/>
      <c r="Y341" s="36"/>
      <c r="Z341" s="36"/>
      <c r="AA341" s="36"/>
      <c r="AB341" s="36"/>
      <c r="AC341" s="36"/>
      <c r="AD341" s="36"/>
      <c r="AE341" s="36"/>
      <c r="AT341" s="17" t="s">
        <v>158</v>
      </c>
      <c r="AU341" s="17" t="s">
        <v>86</v>
      </c>
    </row>
    <row r="342" s="13" customFormat="1">
      <c r="A342" s="13"/>
      <c r="B342" s="206"/>
      <c r="C342" s="13"/>
      <c r="D342" s="207" t="s">
        <v>165</v>
      </c>
      <c r="E342" s="208" t="s">
        <v>1</v>
      </c>
      <c r="F342" s="209" t="s">
        <v>735</v>
      </c>
      <c r="G342" s="13"/>
      <c r="H342" s="210">
        <v>149.30000000000001</v>
      </c>
      <c r="I342" s="211"/>
      <c r="J342" s="211"/>
      <c r="K342" s="13"/>
      <c r="L342" s="13"/>
      <c r="M342" s="206"/>
      <c r="N342" s="212"/>
      <c r="O342" s="213"/>
      <c r="P342" s="213"/>
      <c r="Q342" s="213"/>
      <c r="R342" s="213"/>
      <c r="S342" s="213"/>
      <c r="T342" s="213"/>
      <c r="U342" s="213"/>
      <c r="V342" s="213"/>
      <c r="W342" s="213"/>
      <c r="X342" s="214"/>
      <c r="Y342" s="13"/>
      <c r="Z342" s="13"/>
      <c r="AA342" s="13"/>
      <c r="AB342" s="13"/>
      <c r="AC342" s="13"/>
      <c r="AD342" s="13"/>
      <c r="AE342" s="13"/>
      <c r="AT342" s="208" t="s">
        <v>165</v>
      </c>
      <c r="AU342" s="208" t="s">
        <v>86</v>
      </c>
      <c r="AV342" s="13" t="s">
        <v>88</v>
      </c>
      <c r="AW342" s="13" t="s">
        <v>4</v>
      </c>
      <c r="AX342" s="13" t="s">
        <v>86</v>
      </c>
      <c r="AY342" s="208" t="s">
        <v>148</v>
      </c>
    </row>
    <row r="343" s="2" customFormat="1" ht="44.25" customHeight="1">
      <c r="A343" s="36"/>
      <c r="B343" s="151"/>
      <c r="C343" s="188" t="s">
        <v>736</v>
      </c>
      <c r="D343" s="188" t="s">
        <v>151</v>
      </c>
      <c r="E343" s="189" t="s">
        <v>737</v>
      </c>
      <c r="F343" s="190" t="s">
        <v>738</v>
      </c>
      <c r="G343" s="191" t="s">
        <v>680</v>
      </c>
      <c r="H343" s="192">
        <v>32.950000000000003</v>
      </c>
      <c r="I343" s="193"/>
      <c r="J343" s="193"/>
      <c r="K343" s="194">
        <f>ROUND(P343*H343,2)</f>
        <v>0</v>
      </c>
      <c r="L343" s="190" t="s">
        <v>681</v>
      </c>
      <c r="M343" s="37"/>
      <c r="N343" s="195" t="s">
        <v>1</v>
      </c>
      <c r="O343" s="196" t="s">
        <v>41</v>
      </c>
      <c r="P343" s="197">
        <f>I343+J343</f>
        <v>0</v>
      </c>
      <c r="Q343" s="197">
        <f>ROUND(I343*H343,2)</f>
        <v>0</v>
      </c>
      <c r="R343" s="197">
        <f>ROUND(J343*H343,2)</f>
        <v>0</v>
      </c>
      <c r="S343" s="75"/>
      <c r="T343" s="198">
        <f>S343*H343</f>
        <v>0</v>
      </c>
      <c r="U343" s="198">
        <v>0</v>
      </c>
      <c r="V343" s="198">
        <f>U343*H343</f>
        <v>0</v>
      </c>
      <c r="W343" s="198">
        <v>0</v>
      </c>
      <c r="X343" s="199">
        <f>W343*H343</f>
        <v>0</v>
      </c>
      <c r="Y343" s="36"/>
      <c r="Z343" s="36"/>
      <c r="AA343" s="36"/>
      <c r="AB343" s="36"/>
      <c r="AC343" s="36"/>
      <c r="AD343" s="36"/>
      <c r="AE343" s="36"/>
      <c r="AR343" s="200" t="s">
        <v>172</v>
      </c>
      <c r="AT343" s="200" t="s">
        <v>151</v>
      </c>
      <c r="AU343" s="200" t="s">
        <v>86</v>
      </c>
      <c r="AY343" s="17" t="s">
        <v>148</v>
      </c>
      <c r="BE343" s="201">
        <f>IF(O343="základní",K343,0)</f>
        <v>0</v>
      </c>
      <c r="BF343" s="201">
        <f>IF(O343="snížená",K343,0)</f>
        <v>0</v>
      </c>
      <c r="BG343" s="201">
        <f>IF(O343="zákl. přenesená",K343,0)</f>
        <v>0</v>
      </c>
      <c r="BH343" s="201">
        <f>IF(O343="sníž. přenesená",K343,0)</f>
        <v>0</v>
      </c>
      <c r="BI343" s="201">
        <f>IF(O343="nulová",K343,0)</f>
        <v>0</v>
      </c>
      <c r="BJ343" s="17" t="s">
        <v>86</v>
      </c>
      <c r="BK343" s="201">
        <f>ROUND(P343*H343,2)</f>
        <v>0</v>
      </c>
      <c r="BL343" s="17" t="s">
        <v>172</v>
      </c>
      <c r="BM343" s="200" t="s">
        <v>739</v>
      </c>
    </row>
    <row r="344" s="2" customFormat="1">
      <c r="A344" s="36"/>
      <c r="B344" s="37"/>
      <c r="C344" s="36"/>
      <c r="D344" s="202" t="s">
        <v>158</v>
      </c>
      <c r="E344" s="36"/>
      <c r="F344" s="203" t="s">
        <v>740</v>
      </c>
      <c r="G344" s="36"/>
      <c r="H344" s="36"/>
      <c r="I344" s="152"/>
      <c r="J344" s="152"/>
      <c r="K344" s="36"/>
      <c r="L344" s="36"/>
      <c r="M344" s="37"/>
      <c r="N344" s="204"/>
      <c r="O344" s="205"/>
      <c r="P344" s="75"/>
      <c r="Q344" s="75"/>
      <c r="R344" s="75"/>
      <c r="S344" s="75"/>
      <c r="T344" s="75"/>
      <c r="U344" s="75"/>
      <c r="V344" s="75"/>
      <c r="W344" s="75"/>
      <c r="X344" s="76"/>
      <c r="Y344" s="36"/>
      <c r="Z344" s="36"/>
      <c r="AA344" s="36"/>
      <c r="AB344" s="36"/>
      <c r="AC344" s="36"/>
      <c r="AD344" s="36"/>
      <c r="AE344" s="36"/>
      <c r="AT344" s="17" t="s">
        <v>158</v>
      </c>
      <c r="AU344" s="17" t="s">
        <v>86</v>
      </c>
    </row>
    <row r="345" s="13" customFormat="1">
      <c r="A345" s="13"/>
      <c r="B345" s="206"/>
      <c r="C345" s="13"/>
      <c r="D345" s="207" t="s">
        <v>165</v>
      </c>
      <c r="E345" s="208" t="s">
        <v>1</v>
      </c>
      <c r="F345" s="209" t="s">
        <v>741</v>
      </c>
      <c r="G345" s="13"/>
      <c r="H345" s="210">
        <v>32.950000000000003</v>
      </c>
      <c r="I345" s="211"/>
      <c r="J345" s="211"/>
      <c r="K345" s="13"/>
      <c r="L345" s="13"/>
      <c r="M345" s="206"/>
      <c r="N345" s="212"/>
      <c r="O345" s="213"/>
      <c r="P345" s="213"/>
      <c r="Q345" s="213"/>
      <c r="R345" s="213"/>
      <c r="S345" s="213"/>
      <c r="T345" s="213"/>
      <c r="U345" s="213"/>
      <c r="V345" s="213"/>
      <c r="W345" s="213"/>
      <c r="X345" s="214"/>
      <c r="Y345" s="13"/>
      <c r="Z345" s="13"/>
      <c r="AA345" s="13"/>
      <c r="AB345" s="13"/>
      <c r="AC345" s="13"/>
      <c r="AD345" s="13"/>
      <c r="AE345" s="13"/>
      <c r="AT345" s="208" t="s">
        <v>165</v>
      </c>
      <c r="AU345" s="208" t="s">
        <v>86</v>
      </c>
      <c r="AV345" s="13" t="s">
        <v>88</v>
      </c>
      <c r="AW345" s="13" t="s">
        <v>4</v>
      </c>
      <c r="AX345" s="13" t="s">
        <v>86</v>
      </c>
      <c r="AY345" s="208" t="s">
        <v>148</v>
      </c>
    </row>
    <row r="346" s="2" customFormat="1" ht="24.15" customHeight="1">
      <c r="A346" s="36"/>
      <c r="B346" s="151"/>
      <c r="C346" s="188" t="s">
        <v>742</v>
      </c>
      <c r="D346" s="188" t="s">
        <v>151</v>
      </c>
      <c r="E346" s="189" t="s">
        <v>743</v>
      </c>
      <c r="F346" s="190" t="s">
        <v>744</v>
      </c>
      <c r="G346" s="191" t="s">
        <v>162</v>
      </c>
      <c r="H346" s="192">
        <v>328.45999999999998</v>
      </c>
      <c r="I346" s="193"/>
      <c r="J346" s="193"/>
      <c r="K346" s="194">
        <f>ROUND(P346*H346,2)</f>
        <v>0</v>
      </c>
      <c r="L346" s="190" t="s">
        <v>297</v>
      </c>
      <c r="M346" s="37"/>
      <c r="N346" s="195" t="s">
        <v>1</v>
      </c>
      <c r="O346" s="196" t="s">
        <v>41</v>
      </c>
      <c r="P346" s="197">
        <f>I346+J346</f>
        <v>0</v>
      </c>
      <c r="Q346" s="197">
        <f>ROUND(I346*H346,2)</f>
        <v>0</v>
      </c>
      <c r="R346" s="197">
        <f>ROUND(J346*H346,2)</f>
        <v>0</v>
      </c>
      <c r="S346" s="75"/>
      <c r="T346" s="198">
        <f>S346*H346</f>
        <v>0</v>
      </c>
      <c r="U346" s="198">
        <v>0</v>
      </c>
      <c r="V346" s="198">
        <f>U346*H346</f>
        <v>0</v>
      </c>
      <c r="W346" s="198">
        <v>0</v>
      </c>
      <c r="X346" s="199">
        <f>W346*H346</f>
        <v>0</v>
      </c>
      <c r="Y346" s="36"/>
      <c r="Z346" s="36"/>
      <c r="AA346" s="36"/>
      <c r="AB346" s="36"/>
      <c r="AC346" s="36"/>
      <c r="AD346" s="36"/>
      <c r="AE346" s="36"/>
      <c r="AR346" s="200" t="s">
        <v>172</v>
      </c>
      <c r="AT346" s="200" t="s">
        <v>151</v>
      </c>
      <c r="AU346" s="200" t="s">
        <v>86</v>
      </c>
      <c r="AY346" s="17" t="s">
        <v>148</v>
      </c>
      <c r="BE346" s="201">
        <f>IF(O346="základní",K346,0)</f>
        <v>0</v>
      </c>
      <c r="BF346" s="201">
        <f>IF(O346="snížená",K346,0)</f>
        <v>0</v>
      </c>
      <c r="BG346" s="201">
        <f>IF(O346="zákl. přenesená",K346,0)</f>
        <v>0</v>
      </c>
      <c r="BH346" s="201">
        <f>IF(O346="sníž. přenesená",K346,0)</f>
        <v>0</v>
      </c>
      <c r="BI346" s="201">
        <f>IF(O346="nulová",K346,0)</f>
        <v>0</v>
      </c>
      <c r="BJ346" s="17" t="s">
        <v>86</v>
      </c>
      <c r="BK346" s="201">
        <f>ROUND(P346*H346,2)</f>
        <v>0</v>
      </c>
      <c r="BL346" s="17" t="s">
        <v>172</v>
      </c>
      <c r="BM346" s="200" t="s">
        <v>745</v>
      </c>
    </row>
    <row r="347" s="2" customFormat="1">
      <c r="A347" s="36"/>
      <c r="B347" s="37"/>
      <c r="C347" s="36"/>
      <c r="D347" s="202" t="s">
        <v>158</v>
      </c>
      <c r="E347" s="36"/>
      <c r="F347" s="203" t="s">
        <v>746</v>
      </c>
      <c r="G347" s="36"/>
      <c r="H347" s="36"/>
      <c r="I347" s="152"/>
      <c r="J347" s="152"/>
      <c r="K347" s="36"/>
      <c r="L347" s="36"/>
      <c r="M347" s="37"/>
      <c r="N347" s="204"/>
      <c r="O347" s="205"/>
      <c r="P347" s="75"/>
      <c r="Q347" s="75"/>
      <c r="R347" s="75"/>
      <c r="S347" s="75"/>
      <c r="T347" s="75"/>
      <c r="U347" s="75"/>
      <c r="V347" s="75"/>
      <c r="W347" s="75"/>
      <c r="X347" s="76"/>
      <c r="Y347" s="36"/>
      <c r="Z347" s="36"/>
      <c r="AA347" s="36"/>
      <c r="AB347" s="36"/>
      <c r="AC347" s="36"/>
      <c r="AD347" s="36"/>
      <c r="AE347" s="36"/>
      <c r="AT347" s="17" t="s">
        <v>158</v>
      </c>
      <c r="AU347" s="17" t="s">
        <v>86</v>
      </c>
    </row>
    <row r="348" s="13" customFormat="1">
      <c r="A348" s="13"/>
      <c r="B348" s="206"/>
      <c r="C348" s="13"/>
      <c r="D348" s="207" t="s">
        <v>165</v>
      </c>
      <c r="E348" s="208" t="s">
        <v>1</v>
      </c>
      <c r="F348" s="209" t="s">
        <v>747</v>
      </c>
      <c r="G348" s="13"/>
      <c r="H348" s="210">
        <v>328.45999999999998</v>
      </c>
      <c r="I348" s="211"/>
      <c r="J348" s="211"/>
      <c r="K348" s="13"/>
      <c r="L348" s="13"/>
      <c r="M348" s="206"/>
      <c r="N348" s="212"/>
      <c r="O348" s="213"/>
      <c r="P348" s="213"/>
      <c r="Q348" s="213"/>
      <c r="R348" s="213"/>
      <c r="S348" s="213"/>
      <c r="T348" s="213"/>
      <c r="U348" s="213"/>
      <c r="V348" s="213"/>
      <c r="W348" s="213"/>
      <c r="X348" s="214"/>
      <c r="Y348" s="13"/>
      <c r="Z348" s="13"/>
      <c r="AA348" s="13"/>
      <c r="AB348" s="13"/>
      <c r="AC348" s="13"/>
      <c r="AD348" s="13"/>
      <c r="AE348" s="13"/>
      <c r="AT348" s="208" t="s">
        <v>165</v>
      </c>
      <c r="AU348" s="208" t="s">
        <v>86</v>
      </c>
      <c r="AV348" s="13" t="s">
        <v>88</v>
      </c>
      <c r="AW348" s="13" t="s">
        <v>4</v>
      </c>
      <c r="AX348" s="13" t="s">
        <v>78</v>
      </c>
      <c r="AY348" s="208" t="s">
        <v>148</v>
      </c>
    </row>
    <row r="349" s="14" customFormat="1">
      <c r="A349" s="14"/>
      <c r="B349" s="226"/>
      <c r="C349" s="14"/>
      <c r="D349" s="207" t="s">
        <v>165</v>
      </c>
      <c r="E349" s="227" t="s">
        <v>1</v>
      </c>
      <c r="F349" s="228" t="s">
        <v>354</v>
      </c>
      <c r="G349" s="14"/>
      <c r="H349" s="229">
        <v>328.45999999999998</v>
      </c>
      <c r="I349" s="230"/>
      <c r="J349" s="230"/>
      <c r="K349" s="14"/>
      <c r="L349" s="14"/>
      <c r="M349" s="226"/>
      <c r="N349" s="231"/>
      <c r="O349" s="232"/>
      <c r="P349" s="232"/>
      <c r="Q349" s="232"/>
      <c r="R349" s="232"/>
      <c r="S349" s="232"/>
      <c r="T349" s="232"/>
      <c r="U349" s="232"/>
      <c r="V349" s="232"/>
      <c r="W349" s="232"/>
      <c r="X349" s="233"/>
      <c r="Y349" s="14"/>
      <c r="Z349" s="14"/>
      <c r="AA349" s="14"/>
      <c r="AB349" s="14"/>
      <c r="AC349" s="14"/>
      <c r="AD349" s="14"/>
      <c r="AE349" s="14"/>
      <c r="AT349" s="227" t="s">
        <v>165</v>
      </c>
      <c r="AU349" s="227" t="s">
        <v>86</v>
      </c>
      <c r="AV349" s="14" t="s">
        <v>156</v>
      </c>
      <c r="AW349" s="14" t="s">
        <v>4</v>
      </c>
      <c r="AX349" s="14" t="s">
        <v>86</v>
      </c>
      <c r="AY349" s="227" t="s">
        <v>148</v>
      </c>
    </row>
    <row r="350" s="2" customFormat="1" ht="55.5" customHeight="1">
      <c r="A350" s="36"/>
      <c r="B350" s="151"/>
      <c r="C350" s="188" t="s">
        <v>748</v>
      </c>
      <c r="D350" s="188" t="s">
        <v>151</v>
      </c>
      <c r="E350" s="189" t="s">
        <v>749</v>
      </c>
      <c r="F350" s="190" t="s">
        <v>750</v>
      </c>
      <c r="G350" s="191" t="s">
        <v>680</v>
      </c>
      <c r="H350" s="192">
        <v>329.5</v>
      </c>
      <c r="I350" s="193"/>
      <c r="J350" s="193"/>
      <c r="K350" s="194">
        <f>ROUND(P350*H350,2)</f>
        <v>0</v>
      </c>
      <c r="L350" s="190" t="s">
        <v>681</v>
      </c>
      <c r="M350" s="37"/>
      <c r="N350" s="195" t="s">
        <v>1</v>
      </c>
      <c r="O350" s="196" t="s">
        <v>41</v>
      </c>
      <c r="P350" s="197">
        <f>I350+J350</f>
        <v>0</v>
      </c>
      <c r="Q350" s="197">
        <f>ROUND(I350*H350,2)</f>
        <v>0</v>
      </c>
      <c r="R350" s="197">
        <f>ROUND(J350*H350,2)</f>
        <v>0</v>
      </c>
      <c r="S350" s="75"/>
      <c r="T350" s="198">
        <f>S350*H350</f>
        <v>0</v>
      </c>
      <c r="U350" s="198">
        <v>0</v>
      </c>
      <c r="V350" s="198">
        <f>U350*H350</f>
        <v>0</v>
      </c>
      <c r="W350" s="198">
        <v>0</v>
      </c>
      <c r="X350" s="199">
        <f>W350*H350</f>
        <v>0</v>
      </c>
      <c r="Y350" s="36"/>
      <c r="Z350" s="36"/>
      <c r="AA350" s="36"/>
      <c r="AB350" s="36"/>
      <c r="AC350" s="36"/>
      <c r="AD350" s="36"/>
      <c r="AE350" s="36"/>
      <c r="AR350" s="200" t="s">
        <v>172</v>
      </c>
      <c r="AT350" s="200" t="s">
        <v>151</v>
      </c>
      <c r="AU350" s="200" t="s">
        <v>86</v>
      </c>
      <c r="AY350" s="17" t="s">
        <v>148</v>
      </c>
      <c r="BE350" s="201">
        <f>IF(O350="základní",K350,0)</f>
        <v>0</v>
      </c>
      <c r="BF350" s="201">
        <f>IF(O350="snížená",K350,0)</f>
        <v>0</v>
      </c>
      <c r="BG350" s="201">
        <f>IF(O350="zákl. přenesená",K350,0)</f>
        <v>0</v>
      </c>
      <c r="BH350" s="201">
        <f>IF(O350="sníž. přenesená",K350,0)</f>
        <v>0</v>
      </c>
      <c r="BI350" s="201">
        <f>IF(O350="nulová",K350,0)</f>
        <v>0</v>
      </c>
      <c r="BJ350" s="17" t="s">
        <v>86</v>
      </c>
      <c r="BK350" s="201">
        <f>ROUND(P350*H350,2)</f>
        <v>0</v>
      </c>
      <c r="BL350" s="17" t="s">
        <v>172</v>
      </c>
      <c r="BM350" s="200" t="s">
        <v>751</v>
      </c>
    </row>
    <row r="351" s="2" customFormat="1">
      <c r="A351" s="36"/>
      <c r="B351" s="37"/>
      <c r="C351" s="36"/>
      <c r="D351" s="202" t="s">
        <v>158</v>
      </c>
      <c r="E351" s="36"/>
      <c r="F351" s="203" t="s">
        <v>752</v>
      </c>
      <c r="G351" s="36"/>
      <c r="H351" s="36"/>
      <c r="I351" s="152"/>
      <c r="J351" s="152"/>
      <c r="K351" s="36"/>
      <c r="L351" s="36"/>
      <c r="M351" s="37"/>
      <c r="N351" s="204"/>
      <c r="O351" s="205"/>
      <c r="P351" s="75"/>
      <c r="Q351" s="75"/>
      <c r="R351" s="75"/>
      <c r="S351" s="75"/>
      <c r="T351" s="75"/>
      <c r="U351" s="75"/>
      <c r="V351" s="75"/>
      <c r="W351" s="75"/>
      <c r="X351" s="76"/>
      <c r="Y351" s="36"/>
      <c r="Z351" s="36"/>
      <c r="AA351" s="36"/>
      <c r="AB351" s="36"/>
      <c r="AC351" s="36"/>
      <c r="AD351" s="36"/>
      <c r="AE351" s="36"/>
      <c r="AT351" s="17" t="s">
        <v>158</v>
      </c>
      <c r="AU351" s="17" t="s">
        <v>86</v>
      </c>
    </row>
    <row r="352" s="13" customFormat="1">
      <c r="A352" s="13"/>
      <c r="B352" s="206"/>
      <c r="C352" s="13"/>
      <c r="D352" s="207" t="s">
        <v>165</v>
      </c>
      <c r="E352" s="208" t="s">
        <v>1</v>
      </c>
      <c r="F352" s="209" t="s">
        <v>741</v>
      </c>
      <c r="G352" s="13"/>
      <c r="H352" s="210">
        <v>32.950000000000003</v>
      </c>
      <c r="I352" s="211"/>
      <c r="J352" s="211"/>
      <c r="K352" s="13"/>
      <c r="L352" s="13"/>
      <c r="M352" s="206"/>
      <c r="N352" s="212"/>
      <c r="O352" s="213"/>
      <c r="P352" s="213"/>
      <c r="Q352" s="213"/>
      <c r="R352" s="213"/>
      <c r="S352" s="213"/>
      <c r="T352" s="213"/>
      <c r="U352" s="213"/>
      <c r="V352" s="213"/>
      <c r="W352" s="213"/>
      <c r="X352" s="214"/>
      <c r="Y352" s="13"/>
      <c r="Z352" s="13"/>
      <c r="AA352" s="13"/>
      <c r="AB352" s="13"/>
      <c r="AC352" s="13"/>
      <c r="AD352" s="13"/>
      <c r="AE352" s="13"/>
      <c r="AT352" s="208" t="s">
        <v>165</v>
      </c>
      <c r="AU352" s="208" t="s">
        <v>86</v>
      </c>
      <c r="AV352" s="13" t="s">
        <v>88</v>
      </c>
      <c r="AW352" s="13" t="s">
        <v>4</v>
      </c>
      <c r="AX352" s="13" t="s">
        <v>86</v>
      </c>
      <c r="AY352" s="208" t="s">
        <v>148</v>
      </c>
    </row>
    <row r="353" s="13" customFormat="1">
      <c r="A353" s="13"/>
      <c r="B353" s="206"/>
      <c r="C353" s="13"/>
      <c r="D353" s="207" t="s">
        <v>165</v>
      </c>
      <c r="E353" s="13"/>
      <c r="F353" s="209" t="s">
        <v>753</v>
      </c>
      <c r="G353" s="13"/>
      <c r="H353" s="210">
        <v>329.5</v>
      </c>
      <c r="I353" s="211"/>
      <c r="J353" s="211"/>
      <c r="K353" s="13"/>
      <c r="L353" s="13"/>
      <c r="M353" s="206"/>
      <c r="N353" s="212"/>
      <c r="O353" s="213"/>
      <c r="P353" s="213"/>
      <c r="Q353" s="213"/>
      <c r="R353" s="213"/>
      <c r="S353" s="213"/>
      <c r="T353" s="213"/>
      <c r="U353" s="213"/>
      <c r="V353" s="213"/>
      <c r="W353" s="213"/>
      <c r="X353" s="214"/>
      <c r="Y353" s="13"/>
      <c r="Z353" s="13"/>
      <c r="AA353" s="13"/>
      <c r="AB353" s="13"/>
      <c r="AC353" s="13"/>
      <c r="AD353" s="13"/>
      <c r="AE353" s="13"/>
      <c r="AT353" s="208" t="s">
        <v>165</v>
      </c>
      <c r="AU353" s="208" t="s">
        <v>86</v>
      </c>
      <c r="AV353" s="13" t="s">
        <v>88</v>
      </c>
      <c r="AW353" s="13" t="s">
        <v>3</v>
      </c>
      <c r="AX353" s="13" t="s">
        <v>86</v>
      </c>
      <c r="AY353" s="208" t="s">
        <v>148</v>
      </c>
    </row>
    <row r="354" s="2" customFormat="1" ht="37.8" customHeight="1">
      <c r="A354" s="36"/>
      <c r="B354" s="151"/>
      <c r="C354" s="188" t="s">
        <v>754</v>
      </c>
      <c r="D354" s="188" t="s">
        <v>151</v>
      </c>
      <c r="E354" s="189" t="s">
        <v>755</v>
      </c>
      <c r="F354" s="190" t="s">
        <v>756</v>
      </c>
      <c r="G354" s="191" t="s">
        <v>162</v>
      </c>
      <c r="H354" s="192">
        <v>1970.76</v>
      </c>
      <c r="I354" s="193"/>
      <c r="J354" s="193"/>
      <c r="K354" s="194">
        <f>ROUND(P354*H354,2)</f>
        <v>0</v>
      </c>
      <c r="L354" s="190" t="s">
        <v>297</v>
      </c>
      <c r="M354" s="37"/>
      <c r="N354" s="195" t="s">
        <v>1</v>
      </c>
      <c r="O354" s="196" t="s">
        <v>41</v>
      </c>
      <c r="P354" s="197">
        <f>I354+J354</f>
        <v>0</v>
      </c>
      <c r="Q354" s="197">
        <f>ROUND(I354*H354,2)</f>
        <v>0</v>
      </c>
      <c r="R354" s="197">
        <f>ROUND(J354*H354,2)</f>
        <v>0</v>
      </c>
      <c r="S354" s="75"/>
      <c r="T354" s="198">
        <f>S354*H354</f>
        <v>0</v>
      </c>
      <c r="U354" s="198">
        <v>0</v>
      </c>
      <c r="V354" s="198">
        <f>U354*H354</f>
        <v>0</v>
      </c>
      <c r="W354" s="198">
        <v>0</v>
      </c>
      <c r="X354" s="199">
        <f>W354*H354</f>
        <v>0</v>
      </c>
      <c r="Y354" s="36"/>
      <c r="Z354" s="36"/>
      <c r="AA354" s="36"/>
      <c r="AB354" s="36"/>
      <c r="AC354" s="36"/>
      <c r="AD354" s="36"/>
      <c r="AE354" s="36"/>
      <c r="AR354" s="200" t="s">
        <v>172</v>
      </c>
      <c r="AT354" s="200" t="s">
        <v>151</v>
      </c>
      <c r="AU354" s="200" t="s">
        <v>86</v>
      </c>
      <c r="AY354" s="17" t="s">
        <v>148</v>
      </c>
      <c r="BE354" s="201">
        <f>IF(O354="základní",K354,0)</f>
        <v>0</v>
      </c>
      <c r="BF354" s="201">
        <f>IF(O354="snížená",K354,0)</f>
        <v>0</v>
      </c>
      <c r="BG354" s="201">
        <f>IF(O354="zákl. přenesená",K354,0)</f>
        <v>0</v>
      </c>
      <c r="BH354" s="201">
        <f>IF(O354="sníž. přenesená",K354,0)</f>
        <v>0</v>
      </c>
      <c r="BI354" s="201">
        <f>IF(O354="nulová",K354,0)</f>
        <v>0</v>
      </c>
      <c r="BJ354" s="17" t="s">
        <v>86</v>
      </c>
      <c r="BK354" s="201">
        <f>ROUND(P354*H354,2)</f>
        <v>0</v>
      </c>
      <c r="BL354" s="17" t="s">
        <v>172</v>
      </c>
      <c r="BM354" s="200" t="s">
        <v>757</v>
      </c>
    </row>
    <row r="355" s="2" customFormat="1">
      <c r="A355" s="36"/>
      <c r="B355" s="37"/>
      <c r="C355" s="36"/>
      <c r="D355" s="202" t="s">
        <v>158</v>
      </c>
      <c r="E355" s="36"/>
      <c r="F355" s="203" t="s">
        <v>758</v>
      </c>
      <c r="G355" s="36"/>
      <c r="H355" s="36"/>
      <c r="I355" s="152"/>
      <c r="J355" s="152"/>
      <c r="K355" s="36"/>
      <c r="L355" s="36"/>
      <c r="M355" s="37"/>
      <c r="N355" s="204"/>
      <c r="O355" s="205"/>
      <c r="P355" s="75"/>
      <c r="Q355" s="75"/>
      <c r="R355" s="75"/>
      <c r="S355" s="75"/>
      <c r="T355" s="75"/>
      <c r="U355" s="75"/>
      <c r="V355" s="75"/>
      <c r="W355" s="75"/>
      <c r="X355" s="76"/>
      <c r="Y355" s="36"/>
      <c r="Z355" s="36"/>
      <c r="AA355" s="36"/>
      <c r="AB355" s="36"/>
      <c r="AC355" s="36"/>
      <c r="AD355" s="36"/>
      <c r="AE355" s="36"/>
      <c r="AT355" s="17" t="s">
        <v>158</v>
      </c>
      <c r="AU355" s="17" t="s">
        <v>86</v>
      </c>
    </row>
    <row r="356" s="13" customFormat="1">
      <c r="A356" s="13"/>
      <c r="B356" s="206"/>
      <c r="C356" s="13"/>
      <c r="D356" s="207" t="s">
        <v>165</v>
      </c>
      <c r="E356" s="208" t="s">
        <v>1</v>
      </c>
      <c r="F356" s="209" t="s">
        <v>747</v>
      </c>
      <c r="G356" s="13"/>
      <c r="H356" s="210">
        <v>328.45999999999998</v>
      </c>
      <c r="I356" s="211"/>
      <c r="J356" s="211"/>
      <c r="K356" s="13"/>
      <c r="L356" s="13"/>
      <c r="M356" s="206"/>
      <c r="N356" s="212"/>
      <c r="O356" s="213"/>
      <c r="P356" s="213"/>
      <c r="Q356" s="213"/>
      <c r="R356" s="213"/>
      <c r="S356" s="213"/>
      <c r="T356" s="213"/>
      <c r="U356" s="213"/>
      <c r="V356" s="213"/>
      <c r="W356" s="213"/>
      <c r="X356" s="214"/>
      <c r="Y356" s="13"/>
      <c r="Z356" s="13"/>
      <c r="AA356" s="13"/>
      <c r="AB356" s="13"/>
      <c r="AC356" s="13"/>
      <c r="AD356" s="13"/>
      <c r="AE356" s="13"/>
      <c r="AT356" s="208" t="s">
        <v>165</v>
      </c>
      <c r="AU356" s="208" t="s">
        <v>86</v>
      </c>
      <c r="AV356" s="13" t="s">
        <v>88</v>
      </c>
      <c r="AW356" s="13" t="s">
        <v>4</v>
      </c>
      <c r="AX356" s="13" t="s">
        <v>78</v>
      </c>
      <c r="AY356" s="208" t="s">
        <v>148</v>
      </c>
    </row>
    <row r="357" s="14" customFormat="1">
      <c r="A357" s="14"/>
      <c r="B357" s="226"/>
      <c r="C357" s="14"/>
      <c r="D357" s="207" t="s">
        <v>165</v>
      </c>
      <c r="E357" s="227" t="s">
        <v>1</v>
      </c>
      <c r="F357" s="228" t="s">
        <v>354</v>
      </c>
      <c r="G357" s="14"/>
      <c r="H357" s="229">
        <v>328.45999999999998</v>
      </c>
      <c r="I357" s="230"/>
      <c r="J357" s="230"/>
      <c r="K357" s="14"/>
      <c r="L357" s="14"/>
      <c r="M357" s="226"/>
      <c r="N357" s="231"/>
      <c r="O357" s="232"/>
      <c r="P357" s="232"/>
      <c r="Q357" s="232"/>
      <c r="R357" s="232"/>
      <c r="S357" s="232"/>
      <c r="T357" s="232"/>
      <c r="U357" s="232"/>
      <c r="V357" s="232"/>
      <c r="W357" s="232"/>
      <c r="X357" s="233"/>
      <c r="Y357" s="14"/>
      <c r="Z357" s="14"/>
      <c r="AA357" s="14"/>
      <c r="AB357" s="14"/>
      <c r="AC357" s="14"/>
      <c r="AD357" s="14"/>
      <c r="AE357" s="14"/>
      <c r="AT357" s="227" t="s">
        <v>165</v>
      </c>
      <c r="AU357" s="227" t="s">
        <v>86</v>
      </c>
      <c r="AV357" s="14" t="s">
        <v>156</v>
      </c>
      <c r="AW357" s="14" t="s">
        <v>4</v>
      </c>
      <c r="AX357" s="14" t="s">
        <v>86</v>
      </c>
      <c r="AY357" s="227" t="s">
        <v>148</v>
      </c>
    </row>
    <row r="358" s="13" customFormat="1">
      <c r="A358" s="13"/>
      <c r="B358" s="206"/>
      <c r="C358" s="13"/>
      <c r="D358" s="207" t="s">
        <v>165</v>
      </c>
      <c r="E358" s="13"/>
      <c r="F358" s="209" t="s">
        <v>759</v>
      </c>
      <c r="G358" s="13"/>
      <c r="H358" s="210">
        <v>1970.76</v>
      </c>
      <c r="I358" s="211"/>
      <c r="J358" s="211"/>
      <c r="K358" s="13"/>
      <c r="L358" s="13"/>
      <c r="M358" s="206"/>
      <c r="N358" s="212"/>
      <c r="O358" s="213"/>
      <c r="P358" s="213"/>
      <c r="Q358" s="213"/>
      <c r="R358" s="213"/>
      <c r="S358" s="213"/>
      <c r="T358" s="213"/>
      <c r="U358" s="213"/>
      <c r="V358" s="213"/>
      <c r="W358" s="213"/>
      <c r="X358" s="214"/>
      <c r="Y358" s="13"/>
      <c r="Z358" s="13"/>
      <c r="AA358" s="13"/>
      <c r="AB358" s="13"/>
      <c r="AC358" s="13"/>
      <c r="AD358" s="13"/>
      <c r="AE358" s="13"/>
      <c r="AT358" s="208" t="s">
        <v>165</v>
      </c>
      <c r="AU358" s="208" t="s">
        <v>86</v>
      </c>
      <c r="AV358" s="13" t="s">
        <v>88</v>
      </c>
      <c r="AW358" s="13" t="s">
        <v>3</v>
      </c>
      <c r="AX358" s="13" t="s">
        <v>86</v>
      </c>
      <c r="AY358" s="208" t="s">
        <v>148</v>
      </c>
    </row>
    <row r="359" s="2" customFormat="1" ht="44.25" customHeight="1">
      <c r="A359" s="36"/>
      <c r="B359" s="151"/>
      <c r="C359" s="188" t="s">
        <v>760</v>
      </c>
      <c r="D359" s="188" t="s">
        <v>151</v>
      </c>
      <c r="E359" s="189" t="s">
        <v>761</v>
      </c>
      <c r="F359" s="190" t="s">
        <v>762</v>
      </c>
      <c r="G359" s="191" t="s">
        <v>162</v>
      </c>
      <c r="H359" s="192">
        <v>328.45999999999998</v>
      </c>
      <c r="I359" s="193"/>
      <c r="J359" s="193"/>
      <c r="K359" s="194">
        <f>ROUND(P359*H359,2)</f>
        <v>0</v>
      </c>
      <c r="L359" s="190" t="s">
        <v>681</v>
      </c>
      <c r="M359" s="37"/>
      <c r="N359" s="195" t="s">
        <v>1</v>
      </c>
      <c r="O359" s="196" t="s">
        <v>41</v>
      </c>
      <c r="P359" s="197">
        <f>I359+J359</f>
        <v>0</v>
      </c>
      <c r="Q359" s="197">
        <f>ROUND(I359*H359,2)</f>
        <v>0</v>
      </c>
      <c r="R359" s="197">
        <f>ROUND(J359*H359,2)</f>
        <v>0</v>
      </c>
      <c r="S359" s="75"/>
      <c r="T359" s="198">
        <f>S359*H359</f>
        <v>0</v>
      </c>
      <c r="U359" s="198">
        <v>0</v>
      </c>
      <c r="V359" s="198">
        <f>U359*H359</f>
        <v>0</v>
      </c>
      <c r="W359" s="198">
        <v>0</v>
      </c>
      <c r="X359" s="199">
        <f>W359*H359</f>
        <v>0</v>
      </c>
      <c r="Y359" s="36"/>
      <c r="Z359" s="36"/>
      <c r="AA359" s="36"/>
      <c r="AB359" s="36"/>
      <c r="AC359" s="36"/>
      <c r="AD359" s="36"/>
      <c r="AE359" s="36"/>
      <c r="AR359" s="200" t="s">
        <v>172</v>
      </c>
      <c r="AT359" s="200" t="s">
        <v>151</v>
      </c>
      <c r="AU359" s="200" t="s">
        <v>86</v>
      </c>
      <c r="AY359" s="17" t="s">
        <v>148</v>
      </c>
      <c r="BE359" s="201">
        <f>IF(O359="základní",K359,0)</f>
        <v>0</v>
      </c>
      <c r="BF359" s="201">
        <f>IF(O359="snížená",K359,0)</f>
        <v>0</v>
      </c>
      <c r="BG359" s="201">
        <f>IF(O359="zákl. přenesená",K359,0)</f>
        <v>0</v>
      </c>
      <c r="BH359" s="201">
        <f>IF(O359="sníž. přenesená",K359,0)</f>
        <v>0</v>
      </c>
      <c r="BI359" s="201">
        <f>IF(O359="nulová",K359,0)</f>
        <v>0</v>
      </c>
      <c r="BJ359" s="17" t="s">
        <v>86</v>
      </c>
      <c r="BK359" s="201">
        <f>ROUND(P359*H359,2)</f>
        <v>0</v>
      </c>
      <c r="BL359" s="17" t="s">
        <v>172</v>
      </c>
      <c r="BM359" s="200" t="s">
        <v>763</v>
      </c>
    </row>
    <row r="360" s="2" customFormat="1">
      <c r="A360" s="36"/>
      <c r="B360" s="37"/>
      <c r="C360" s="36"/>
      <c r="D360" s="202" t="s">
        <v>158</v>
      </c>
      <c r="E360" s="36"/>
      <c r="F360" s="203" t="s">
        <v>764</v>
      </c>
      <c r="G360" s="36"/>
      <c r="H360" s="36"/>
      <c r="I360" s="152"/>
      <c r="J360" s="152"/>
      <c r="K360" s="36"/>
      <c r="L360" s="36"/>
      <c r="M360" s="37"/>
      <c r="N360" s="204"/>
      <c r="O360" s="205"/>
      <c r="P360" s="75"/>
      <c r="Q360" s="75"/>
      <c r="R360" s="75"/>
      <c r="S360" s="75"/>
      <c r="T360" s="75"/>
      <c r="U360" s="75"/>
      <c r="V360" s="75"/>
      <c r="W360" s="75"/>
      <c r="X360" s="76"/>
      <c r="Y360" s="36"/>
      <c r="Z360" s="36"/>
      <c r="AA360" s="36"/>
      <c r="AB360" s="36"/>
      <c r="AC360" s="36"/>
      <c r="AD360" s="36"/>
      <c r="AE360" s="36"/>
      <c r="AT360" s="17" t="s">
        <v>158</v>
      </c>
      <c r="AU360" s="17" t="s">
        <v>86</v>
      </c>
    </row>
    <row r="361" s="13" customFormat="1">
      <c r="A361" s="13"/>
      <c r="B361" s="206"/>
      <c r="C361" s="13"/>
      <c r="D361" s="207" t="s">
        <v>165</v>
      </c>
      <c r="E361" s="208" t="s">
        <v>1</v>
      </c>
      <c r="F361" s="209" t="s">
        <v>747</v>
      </c>
      <c r="G361" s="13"/>
      <c r="H361" s="210">
        <v>328.45999999999998</v>
      </c>
      <c r="I361" s="211"/>
      <c r="J361" s="211"/>
      <c r="K361" s="13"/>
      <c r="L361" s="13"/>
      <c r="M361" s="206"/>
      <c r="N361" s="212"/>
      <c r="O361" s="213"/>
      <c r="P361" s="213"/>
      <c r="Q361" s="213"/>
      <c r="R361" s="213"/>
      <c r="S361" s="213"/>
      <c r="T361" s="213"/>
      <c r="U361" s="213"/>
      <c r="V361" s="213"/>
      <c r="W361" s="213"/>
      <c r="X361" s="214"/>
      <c r="Y361" s="13"/>
      <c r="Z361" s="13"/>
      <c r="AA361" s="13"/>
      <c r="AB361" s="13"/>
      <c r="AC361" s="13"/>
      <c r="AD361" s="13"/>
      <c r="AE361" s="13"/>
      <c r="AT361" s="208" t="s">
        <v>165</v>
      </c>
      <c r="AU361" s="208" t="s">
        <v>86</v>
      </c>
      <c r="AV361" s="13" t="s">
        <v>88</v>
      </c>
      <c r="AW361" s="13" t="s">
        <v>4</v>
      </c>
      <c r="AX361" s="13" t="s">
        <v>78</v>
      </c>
      <c r="AY361" s="208" t="s">
        <v>148</v>
      </c>
    </row>
    <row r="362" s="14" customFormat="1">
      <c r="A362" s="14"/>
      <c r="B362" s="226"/>
      <c r="C362" s="14"/>
      <c r="D362" s="207" t="s">
        <v>165</v>
      </c>
      <c r="E362" s="227" t="s">
        <v>1</v>
      </c>
      <c r="F362" s="228" t="s">
        <v>354</v>
      </c>
      <c r="G362" s="14"/>
      <c r="H362" s="229">
        <v>328.45999999999998</v>
      </c>
      <c r="I362" s="230"/>
      <c r="J362" s="230"/>
      <c r="K362" s="14"/>
      <c r="L362" s="14"/>
      <c r="M362" s="226"/>
      <c r="N362" s="231"/>
      <c r="O362" s="232"/>
      <c r="P362" s="232"/>
      <c r="Q362" s="232"/>
      <c r="R362" s="232"/>
      <c r="S362" s="232"/>
      <c r="T362" s="232"/>
      <c r="U362" s="232"/>
      <c r="V362" s="232"/>
      <c r="W362" s="232"/>
      <c r="X362" s="233"/>
      <c r="Y362" s="14"/>
      <c r="Z362" s="14"/>
      <c r="AA362" s="14"/>
      <c r="AB362" s="14"/>
      <c r="AC362" s="14"/>
      <c r="AD362" s="14"/>
      <c r="AE362" s="14"/>
      <c r="AT362" s="227" t="s">
        <v>165</v>
      </c>
      <c r="AU362" s="227" t="s">
        <v>86</v>
      </c>
      <c r="AV362" s="14" t="s">
        <v>156</v>
      </c>
      <c r="AW362" s="14" t="s">
        <v>4</v>
      </c>
      <c r="AX362" s="14" t="s">
        <v>86</v>
      </c>
      <c r="AY362" s="227" t="s">
        <v>148</v>
      </c>
    </row>
    <row r="363" s="2" customFormat="1" ht="44.25" customHeight="1">
      <c r="A363" s="36"/>
      <c r="B363" s="151"/>
      <c r="C363" s="188" t="s">
        <v>765</v>
      </c>
      <c r="D363" s="188" t="s">
        <v>151</v>
      </c>
      <c r="E363" s="189" t="s">
        <v>766</v>
      </c>
      <c r="F363" s="190" t="s">
        <v>767</v>
      </c>
      <c r="G363" s="191" t="s">
        <v>162</v>
      </c>
      <c r="H363" s="192">
        <v>56.015000000000001</v>
      </c>
      <c r="I363" s="193"/>
      <c r="J363" s="193"/>
      <c r="K363" s="194">
        <f>ROUND(P363*H363,2)</f>
        <v>0</v>
      </c>
      <c r="L363" s="190" t="s">
        <v>681</v>
      </c>
      <c r="M363" s="37"/>
      <c r="N363" s="195" t="s">
        <v>1</v>
      </c>
      <c r="O363" s="196" t="s">
        <v>41</v>
      </c>
      <c r="P363" s="197">
        <f>I363+J363</f>
        <v>0</v>
      </c>
      <c r="Q363" s="197">
        <f>ROUND(I363*H363,2)</f>
        <v>0</v>
      </c>
      <c r="R363" s="197">
        <f>ROUND(J363*H363,2)</f>
        <v>0</v>
      </c>
      <c r="S363" s="75"/>
      <c r="T363" s="198">
        <f>S363*H363</f>
        <v>0</v>
      </c>
      <c r="U363" s="198">
        <v>0</v>
      </c>
      <c r="V363" s="198">
        <f>U363*H363</f>
        <v>0</v>
      </c>
      <c r="W363" s="198">
        <v>0</v>
      </c>
      <c r="X363" s="199">
        <f>W363*H363</f>
        <v>0</v>
      </c>
      <c r="Y363" s="36"/>
      <c r="Z363" s="36"/>
      <c r="AA363" s="36"/>
      <c r="AB363" s="36"/>
      <c r="AC363" s="36"/>
      <c r="AD363" s="36"/>
      <c r="AE363" s="36"/>
      <c r="AR363" s="200" t="s">
        <v>172</v>
      </c>
      <c r="AT363" s="200" t="s">
        <v>151</v>
      </c>
      <c r="AU363" s="200" t="s">
        <v>86</v>
      </c>
      <c r="AY363" s="17" t="s">
        <v>148</v>
      </c>
      <c r="BE363" s="201">
        <f>IF(O363="základní",K363,0)</f>
        <v>0</v>
      </c>
      <c r="BF363" s="201">
        <f>IF(O363="snížená",K363,0)</f>
        <v>0</v>
      </c>
      <c r="BG363" s="201">
        <f>IF(O363="zákl. přenesená",K363,0)</f>
        <v>0</v>
      </c>
      <c r="BH363" s="201">
        <f>IF(O363="sníž. přenesená",K363,0)</f>
        <v>0</v>
      </c>
      <c r="BI363" s="201">
        <f>IF(O363="nulová",K363,0)</f>
        <v>0</v>
      </c>
      <c r="BJ363" s="17" t="s">
        <v>86</v>
      </c>
      <c r="BK363" s="201">
        <f>ROUND(P363*H363,2)</f>
        <v>0</v>
      </c>
      <c r="BL363" s="17" t="s">
        <v>172</v>
      </c>
      <c r="BM363" s="200" t="s">
        <v>768</v>
      </c>
    </row>
    <row r="364" s="2" customFormat="1">
      <c r="A364" s="36"/>
      <c r="B364" s="37"/>
      <c r="C364" s="36"/>
      <c r="D364" s="202" t="s">
        <v>158</v>
      </c>
      <c r="E364" s="36"/>
      <c r="F364" s="203" t="s">
        <v>769</v>
      </c>
      <c r="G364" s="36"/>
      <c r="H364" s="36"/>
      <c r="I364" s="152"/>
      <c r="J364" s="152"/>
      <c r="K364" s="36"/>
      <c r="L364" s="36"/>
      <c r="M364" s="37"/>
      <c r="N364" s="204"/>
      <c r="O364" s="205"/>
      <c r="P364" s="75"/>
      <c r="Q364" s="75"/>
      <c r="R364" s="75"/>
      <c r="S364" s="75"/>
      <c r="T364" s="75"/>
      <c r="U364" s="75"/>
      <c r="V364" s="75"/>
      <c r="W364" s="75"/>
      <c r="X364" s="76"/>
      <c r="Y364" s="36"/>
      <c r="Z364" s="36"/>
      <c r="AA364" s="36"/>
      <c r="AB364" s="36"/>
      <c r="AC364" s="36"/>
      <c r="AD364" s="36"/>
      <c r="AE364" s="36"/>
      <c r="AT364" s="17" t="s">
        <v>158</v>
      </c>
      <c r="AU364" s="17" t="s">
        <v>86</v>
      </c>
    </row>
    <row r="365" s="13" customFormat="1">
      <c r="A365" s="13"/>
      <c r="B365" s="206"/>
      <c r="C365" s="13"/>
      <c r="D365" s="207" t="s">
        <v>165</v>
      </c>
      <c r="E365" s="208" t="s">
        <v>1</v>
      </c>
      <c r="F365" s="209" t="s">
        <v>770</v>
      </c>
      <c r="G365" s="13"/>
      <c r="H365" s="210">
        <v>56.015000000000001</v>
      </c>
      <c r="I365" s="211"/>
      <c r="J365" s="211"/>
      <c r="K365" s="13"/>
      <c r="L365" s="13"/>
      <c r="M365" s="206"/>
      <c r="N365" s="212"/>
      <c r="O365" s="213"/>
      <c r="P365" s="213"/>
      <c r="Q365" s="213"/>
      <c r="R365" s="213"/>
      <c r="S365" s="213"/>
      <c r="T365" s="213"/>
      <c r="U365" s="213"/>
      <c r="V365" s="213"/>
      <c r="W365" s="213"/>
      <c r="X365" s="214"/>
      <c r="Y365" s="13"/>
      <c r="Z365" s="13"/>
      <c r="AA365" s="13"/>
      <c r="AB365" s="13"/>
      <c r="AC365" s="13"/>
      <c r="AD365" s="13"/>
      <c r="AE365" s="13"/>
      <c r="AT365" s="208" t="s">
        <v>165</v>
      </c>
      <c r="AU365" s="208" t="s">
        <v>86</v>
      </c>
      <c r="AV365" s="13" t="s">
        <v>88</v>
      </c>
      <c r="AW365" s="13" t="s">
        <v>4</v>
      </c>
      <c r="AX365" s="13" t="s">
        <v>86</v>
      </c>
      <c r="AY365" s="208" t="s">
        <v>148</v>
      </c>
    </row>
    <row r="366" s="2" customFormat="1" ht="24.15" customHeight="1">
      <c r="A366" s="36"/>
      <c r="B366" s="151"/>
      <c r="C366" s="188" t="s">
        <v>771</v>
      </c>
      <c r="D366" s="188" t="s">
        <v>151</v>
      </c>
      <c r="E366" s="189" t="s">
        <v>772</v>
      </c>
      <c r="F366" s="190" t="s">
        <v>773</v>
      </c>
      <c r="G366" s="191" t="s">
        <v>162</v>
      </c>
      <c r="H366" s="192">
        <v>567.00400000000002</v>
      </c>
      <c r="I366" s="193"/>
      <c r="J366" s="193"/>
      <c r="K366" s="194">
        <f>ROUND(P366*H366,2)</f>
        <v>0</v>
      </c>
      <c r="L366" s="190" t="s">
        <v>297</v>
      </c>
      <c r="M366" s="37"/>
      <c r="N366" s="195" t="s">
        <v>1</v>
      </c>
      <c r="O366" s="196" t="s">
        <v>41</v>
      </c>
      <c r="P366" s="197">
        <f>I366+J366</f>
        <v>0</v>
      </c>
      <c r="Q366" s="197">
        <f>ROUND(I366*H366,2)</f>
        <v>0</v>
      </c>
      <c r="R366" s="197">
        <f>ROUND(J366*H366,2)</f>
        <v>0</v>
      </c>
      <c r="S366" s="75"/>
      <c r="T366" s="198">
        <f>S366*H366</f>
        <v>0</v>
      </c>
      <c r="U366" s="198">
        <v>0</v>
      </c>
      <c r="V366" s="198">
        <f>U366*H366</f>
        <v>0</v>
      </c>
      <c r="W366" s="198">
        <v>0</v>
      </c>
      <c r="X366" s="199">
        <f>W366*H366</f>
        <v>0</v>
      </c>
      <c r="Y366" s="36"/>
      <c r="Z366" s="36"/>
      <c r="AA366" s="36"/>
      <c r="AB366" s="36"/>
      <c r="AC366" s="36"/>
      <c r="AD366" s="36"/>
      <c r="AE366" s="36"/>
      <c r="AR366" s="200" t="s">
        <v>172</v>
      </c>
      <c r="AT366" s="200" t="s">
        <v>151</v>
      </c>
      <c r="AU366" s="200" t="s">
        <v>86</v>
      </c>
      <c r="AY366" s="17" t="s">
        <v>148</v>
      </c>
      <c r="BE366" s="201">
        <f>IF(O366="základní",K366,0)</f>
        <v>0</v>
      </c>
      <c r="BF366" s="201">
        <f>IF(O366="snížená",K366,0)</f>
        <v>0</v>
      </c>
      <c r="BG366" s="201">
        <f>IF(O366="zákl. přenesená",K366,0)</f>
        <v>0</v>
      </c>
      <c r="BH366" s="201">
        <f>IF(O366="sníž. přenesená",K366,0)</f>
        <v>0</v>
      </c>
      <c r="BI366" s="201">
        <f>IF(O366="nulová",K366,0)</f>
        <v>0</v>
      </c>
      <c r="BJ366" s="17" t="s">
        <v>86</v>
      </c>
      <c r="BK366" s="201">
        <f>ROUND(P366*H366,2)</f>
        <v>0</v>
      </c>
      <c r="BL366" s="17" t="s">
        <v>172</v>
      </c>
      <c r="BM366" s="200" t="s">
        <v>774</v>
      </c>
    </row>
    <row r="367" s="2" customFormat="1">
      <c r="A367" s="36"/>
      <c r="B367" s="37"/>
      <c r="C367" s="36"/>
      <c r="D367" s="202" t="s">
        <v>158</v>
      </c>
      <c r="E367" s="36"/>
      <c r="F367" s="203" t="s">
        <v>775</v>
      </c>
      <c r="G367" s="36"/>
      <c r="H367" s="36"/>
      <c r="I367" s="152"/>
      <c r="J367" s="152"/>
      <c r="K367" s="36"/>
      <c r="L367" s="36"/>
      <c r="M367" s="37"/>
      <c r="N367" s="204"/>
      <c r="O367" s="205"/>
      <c r="P367" s="75"/>
      <c r="Q367" s="75"/>
      <c r="R367" s="75"/>
      <c r="S367" s="75"/>
      <c r="T367" s="75"/>
      <c r="U367" s="75"/>
      <c r="V367" s="75"/>
      <c r="W367" s="75"/>
      <c r="X367" s="76"/>
      <c r="Y367" s="36"/>
      <c r="Z367" s="36"/>
      <c r="AA367" s="36"/>
      <c r="AB367" s="36"/>
      <c r="AC367" s="36"/>
      <c r="AD367" s="36"/>
      <c r="AE367" s="36"/>
      <c r="AT367" s="17" t="s">
        <v>158</v>
      </c>
      <c r="AU367" s="17" t="s">
        <v>86</v>
      </c>
    </row>
    <row r="368" s="13" customFormat="1">
      <c r="A368" s="13"/>
      <c r="B368" s="206"/>
      <c r="C368" s="13"/>
      <c r="D368" s="207" t="s">
        <v>165</v>
      </c>
      <c r="E368" s="208" t="s">
        <v>1</v>
      </c>
      <c r="F368" s="209" t="s">
        <v>776</v>
      </c>
      <c r="G368" s="13"/>
      <c r="H368" s="210">
        <v>567.00400000000002</v>
      </c>
      <c r="I368" s="211"/>
      <c r="J368" s="211"/>
      <c r="K368" s="13"/>
      <c r="L368" s="13"/>
      <c r="M368" s="206"/>
      <c r="N368" s="212"/>
      <c r="O368" s="213"/>
      <c r="P368" s="213"/>
      <c r="Q368" s="213"/>
      <c r="R368" s="213"/>
      <c r="S368" s="213"/>
      <c r="T368" s="213"/>
      <c r="U368" s="213"/>
      <c r="V368" s="213"/>
      <c r="W368" s="213"/>
      <c r="X368" s="214"/>
      <c r="Y368" s="13"/>
      <c r="Z368" s="13"/>
      <c r="AA368" s="13"/>
      <c r="AB368" s="13"/>
      <c r="AC368" s="13"/>
      <c r="AD368" s="13"/>
      <c r="AE368" s="13"/>
      <c r="AT368" s="208" t="s">
        <v>165</v>
      </c>
      <c r="AU368" s="208" t="s">
        <v>86</v>
      </c>
      <c r="AV368" s="13" t="s">
        <v>88</v>
      </c>
      <c r="AW368" s="13" t="s">
        <v>4</v>
      </c>
      <c r="AX368" s="13" t="s">
        <v>86</v>
      </c>
      <c r="AY368" s="208" t="s">
        <v>148</v>
      </c>
    </row>
    <row r="369" s="2" customFormat="1" ht="55.5" customHeight="1">
      <c r="A369" s="36"/>
      <c r="B369" s="151"/>
      <c r="C369" s="188" t="s">
        <v>777</v>
      </c>
      <c r="D369" s="188" t="s">
        <v>151</v>
      </c>
      <c r="E369" s="189" t="s">
        <v>778</v>
      </c>
      <c r="F369" s="190" t="s">
        <v>779</v>
      </c>
      <c r="G369" s="191" t="s">
        <v>162</v>
      </c>
      <c r="H369" s="192">
        <v>10773.075999999999</v>
      </c>
      <c r="I369" s="193"/>
      <c r="J369" s="193"/>
      <c r="K369" s="194">
        <f>ROUND(P369*H369,2)</f>
        <v>0</v>
      </c>
      <c r="L369" s="190" t="s">
        <v>681</v>
      </c>
      <c r="M369" s="37"/>
      <c r="N369" s="195" t="s">
        <v>1</v>
      </c>
      <c r="O369" s="196" t="s">
        <v>41</v>
      </c>
      <c r="P369" s="197">
        <f>I369+J369</f>
        <v>0</v>
      </c>
      <c r="Q369" s="197">
        <f>ROUND(I369*H369,2)</f>
        <v>0</v>
      </c>
      <c r="R369" s="197">
        <f>ROUND(J369*H369,2)</f>
        <v>0</v>
      </c>
      <c r="S369" s="75"/>
      <c r="T369" s="198">
        <f>S369*H369</f>
        <v>0</v>
      </c>
      <c r="U369" s="198">
        <v>0</v>
      </c>
      <c r="V369" s="198">
        <f>U369*H369</f>
        <v>0</v>
      </c>
      <c r="W369" s="198">
        <v>0</v>
      </c>
      <c r="X369" s="199">
        <f>W369*H369</f>
        <v>0</v>
      </c>
      <c r="Y369" s="36"/>
      <c r="Z369" s="36"/>
      <c r="AA369" s="36"/>
      <c r="AB369" s="36"/>
      <c r="AC369" s="36"/>
      <c r="AD369" s="36"/>
      <c r="AE369" s="36"/>
      <c r="AR369" s="200" t="s">
        <v>172</v>
      </c>
      <c r="AT369" s="200" t="s">
        <v>151</v>
      </c>
      <c r="AU369" s="200" t="s">
        <v>86</v>
      </c>
      <c r="AY369" s="17" t="s">
        <v>148</v>
      </c>
      <c r="BE369" s="201">
        <f>IF(O369="základní",K369,0)</f>
        <v>0</v>
      </c>
      <c r="BF369" s="201">
        <f>IF(O369="snížená",K369,0)</f>
        <v>0</v>
      </c>
      <c r="BG369" s="201">
        <f>IF(O369="zákl. přenesená",K369,0)</f>
        <v>0</v>
      </c>
      <c r="BH369" s="201">
        <f>IF(O369="sníž. přenesená",K369,0)</f>
        <v>0</v>
      </c>
      <c r="BI369" s="201">
        <f>IF(O369="nulová",K369,0)</f>
        <v>0</v>
      </c>
      <c r="BJ369" s="17" t="s">
        <v>86</v>
      </c>
      <c r="BK369" s="201">
        <f>ROUND(P369*H369,2)</f>
        <v>0</v>
      </c>
      <c r="BL369" s="17" t="s">
        <v>172</v>
      </c>
      <c r="BM369" s="200" t="s">
        <v>780</v>
      </c>
    </row>
    <row r="370" s="2" customFormat="1">
      <c r="A370" s="36"/>
      <c r="B370" s="37"/>
      <c r="C370" s="36"/>
      <c r="D370" s="202" t="s">
        <v>158</v>
      </c>
      <c r="E370" s="36"/>
      <c r="F370" s="203" t="s">
        <v>781</v>
      </c>
      <c r="G370" s="36"/>
      <c r="H370" s="36"/>
      <c r="I370" s="152"/>
      <c r="J370" s="152"/>
      <c r="K370" s="36"/>
      <c r="L370" s="36"/>
      <c r="M370" s="37"/>
      <c r="N370" s="204"/>
      <c r="O370" s="205"/>
      <c r="P370" s="75"/>
      <c r="Q370" s="75"/>
      <c r="R370" s="75"/>
      <c r="S370" s="75"/>
      <c r="T370" s="75"/>
      <c r="U370" s="75"/>
      <c r="V370" s="75"/>
      <c r="W370" s="75"/>
      <c r="X370" s="76"/>
      <c r="Y370" s="36"/>
      <c r="Z370" s="36"/>
      <c r="AA370" s="36"/>
      <c r="AB370" s="36"/>
      <c r="AC370" s="36"/>
      <c r="AD370" s="36"/>
      <c r="AE370" s="36"/>
      <c r="AT370" s="17" t="s">
        <v>158</v>
      </c>
      <c r="AU370" s="17" t="s">
        <v>86</v>
      </c>
    </row>
    <row r="371" s="13" customFormat="1">
      <c r="A371" s="13"/>
      <c r="B371" s="206"/>
      <c r="C371" s="13"/>
      <c r="D371" s="207" t="s">
        <v>165</v>
      </c>
      <c r="E371" s="208" t="s">
        <v>1</v>
      </c>
      <c r="F371" s="209" t="s">
        <v>776</v>
      </c>
      <c r="G371" s="13"/>
      <c r="H371" s="210">
        <v>567.00400000000002</v>
      </c>
      <c r="I371" s="211"/>
      <c r="J371" s="211"/>
      <c r="K371" s="13"/>
      <c r="L371" s="13"/>
      <c r="M371" s="206"/>
      <c r="N371" s="212"/>
      <c r="O371" s="213"/>
      <c r="P371" s="213"/>
      <c r="Q371" s="213"/>
      <c r="R371" s="213"/>
      <c r="S371" s="213"/>
      <c r="T371" s="213"/>
      <c r="U371" s="213"/>
      <c r="V371" s="213"/>
      <c r="W371" s="213"/>
      <c r="X371" s="214"/>
      <c r="Y371" s="13"/>
      <c r="Z371" s="13"/>
      <c r="AA371" s="13"/>
      <c r="AB371" s="13"/>
      <c r="AC371" s="13"/>
      <c r="AD371" s="13"/>
      <c r="AE371" s="13"/>
      <c r="AT371" s="208" t="s">
        <v>165</v>
      </c>
      <c r="AU371" s="208" t="s">
        <v>86</v>
      </c>
      <c r="AV371" s="13" t="s">
        <v>88</v>
      </c>
      <c r="AW371" s="13" t="s">
        <v>4</v>
      </c>
      <c r="AX371" s="13" t="s">
        <v>86</v>
      </c>
      <c r="AY371" s="208" t="s">
        <v>148</v>
      </c>
    </row>
    <row r="372" s="13" customFormat="1">
      <c r="A372" s="13"/>
      <c r="B372" s="206"/>
      <c r="C372" s="13"/>
      <c r="D372" s="207" t="s">
        <v>165</v>
      </c>
      <c r="E372" s="13"/>
      <c r="F372" s="209" t="s">
        <v>782</v>
      </c>
      <c r="G372" s="13"/>
      <c r="H372" s="210">
        <v>10773.075999999999</v>
      </c>
      <c r="I372" s="211"/>
      <c r="J372" s="211"/>
      <c r="K372" s="13"/>
      <c r="L372" s="13"/>
      <c r="M372" s="206"/>
      <c r="N372" s="212"/>
      <c r="O372" s="213"/>
      <c r="P372" s="213"/>
      <c r="Q372" s="213"/>
      <c r="R372" s="213"/>
      <c r="S372" s="213"/>
      <c r="T372" s="213"/>
      <c r="U372" s="213"/>
      <c r="V372" s="213"/>
      <c r="W372" s="213"/>
      <c r="X372" s="214"/>
      <c r="Y372" s="13"/>
      <c r="Z372" s="13"/>
      <c r="AA372" s="13"/>
      <c r="AB372" s="13"/>
      <c r="AC372" s="13"/>
      <c r="AD372" s="13"/>
      <c r="AE372" s="13"/>
      <c r="AT372" s="208" t="s">
        <v>165</v>
      </c>
      <c r="AU372" s="208" t="s">
        <v>86</v>
      </c>
      <c r="AV372" s="13" t="s">
        <v>88</v>
      </c>
      <c r="AW372" s="13" t="s">
        <v>3</v>
      </c>
      <c r="AX372" s="13" t="s">
        <v>86</v>
      </c>
      <c r="AY372" s="208" t="s">
        <v>148</v>
      </c>
    </row>
    <row r="373" s="2" customFormat="1" ht="16.5" customHeight="1">
      <c r="A373" s="36"/>
      <c r="B373" s="151"/>
      <c r="C373" s="188" t="s">
        <v>783</v>
      </c>
      <c r="D373" s="188" t="s">
        <v>151</v>
      </c>
      <c r="E373" s="189" t="s">
        <v>784</v>
      </c>
      <c r="F373" s="190" t="s">
        <v>785</v>
      </c>
      <c r="G373" s="191" t="s">
        <v>680</v>
      </c>
      <c r="H373" s="192">
        <v>0.13200000000000001</v>
      </c>
      <c r="I373" s="193"/>
      <c r="J373" s="193"/>
      <c r="K373" s="194">
        <f>ROUND(P373*H373,2)</f>
        <v>0</v>
      </c>
      <c r="L373" s="190" t="s">
        <v>1</v>
      </c>
      <c r="M373" s="37"/>
      <c r="N373" s="195" t="s">
        <v>1</v>
      </c>
      <c r="O373" s="196" t="s">
        <v>41</v>
      </c>
      <c r="P373" s="197">
        <f>I373+J373</f>
        <v>0</v>
      </c>
      <c r="Q373" s="197">
        <f>ROUND(I373*H373,2)</f>
        <v>0</v>
      </c>
      <c r="R373" s="197">
        <f>ROUND(J373*H373,2)</f>
        <v>0</v>
      </c>
      <c r="S373" s="75"/>
      <c r="T373" s="198">
        <f>S373*H373</f>
        <v>0</v>
      </c>
      <c r="U373" s="198">
        <v>0</v>
      </c>
      <c r="V373" s="198">
        <f>U373*H373</f>
        <v>0</v>
      </c>
      <c r="W373" s="198">
        <v>0</v>
      </c>
      <c r="X373" s="199">
        <f>W373*H373</f>
        <v>0</v>
      </c>
      <c r="Y373" s="36"/>
      <c r="Z373" s="36"/>
      <c r="AA373" s="36"/>
      <c r="AB373" s="36"/>
      <c r="AC373" s="36"/>
      <c r="AD373" s="36"/>
      <c r="AE373" s="36"/>
      <c r="AR373" s="200" t="s">
        <v>156</v>
      </c>
      <c r="AT373" s="200" t="s">
        <v>151</v>
      </c>
      <c r="AU373" s="200" t="s">
        <v>86</v>
      </c>
      <c r="AY373" s="17" t="s">
        <v>148</v>
      </c>
      <c r="BE373" s="201">
        <f>IF(O373="základní",K373,0)</f>
        <v>0</v>
      </c>
      <c r="BF373" s="201">
        <f>IF(O373="snížená",K373,0)</f>
        <v>0</v>
      </c>
      <c r="BG373" s="201">
        <f>IF(O373="zákl. přenesená",K373,0)</f>
        <v>0</v>
      </c>
      <c r="BH373" s="201">
        <f>IF(O373="sníž. přenesená",K373,0)</f>
        <v>0</v>
      </c>
      <c r="BI373" s="201">
        <f>IF(O373="nulová",K373,0)</f>
        <v>0</v>
      </c>
      <c r="BJ373" s="17" t="s">
        <v>86</v>
      </c>
      <c r="BK373" s="201">
        <f>ROUND(P373*H373,2)</f>
        <v>0</v>
      </c>
      <c r="BL373" s="17" t="s">
        <v>156</v>
      </c>
      <c r="BM373" s="200" t="s">
        <v>786</v>
      </c>
    </row>
    <row r="374" s="13" customFormat="1">
      <c r="A374" s="13"/>
      <c r="B374" s="206"/>
      <c r="C374" s="13"/>
      <c r="D374" s="207" t="s">
        <v>165</v>
      </c>
      <c r="E374" s="208" t="s">
        <v>1</v>
      </c>
      <c r="F374" s="209" t="s">
        <v>787</v>
      </c>
      <c r="G374" s="13"/>
      <c r="H374" s="210">
        <v>0.13194689145078001</v>
      </c>
      <c r="I374" s="211"/>
      <c r="J374" s="211"/>
      <c r="K374" s="13"/>
      <c r="L374" s="13"/>
      <c r="M374" s="206"/>
      <c r="N374" s="212"/>
      <c r="O374" s="213"/>
      <c r="P374" s="213"/>
      <c r="Q374" s="213"/>
      <c r="R374" s="213"/>
      <c r="S374" s="213"/>
      <c r="T374" s="213"/>
      <c r="U374" s="213"/>
      <c r="V374" s="213"/>
      <c r="W374" s="213"/>
      <c r="X374" s="214"/>
      <c r="Y374" s="13"/>
      <c r="Z374" s="13"/>
      <c r="AA374" s="13"/>
      <c r="AB374" s="13"/>
      <c r="AC374" s="13"/>
      <c r="AD374" s="13"/>
      <c r="AE374" s="13"/>
      <c r="AT374" s="208" t="s">
        <v>165</v>
      </c>
      <c r="AU374" s="208" t="s">
        <v>86</v>
      </c>
      <c r="AV374" s="13" t="s">
        <v>88</v>
      </c>
      <c r="AW374" s="13" t="s">
        <v>4</v>
      </c>
      <c r="AX374" s="13" t="s">
        <v>86</v>
      </c>
      <c r="AY374" s="208" t="s">
        <v>148</v>
      </c>
    </row>
    <row r="375" s="2" customFormat="1" ht="24.15" customHeight="1">
      <c r="A375" s="36"/>
      <c r="B375" s="151"/>
      <c r="C375" s="215" t="s">
        <v>788</v>
      </c>
      <c r="D375" s="215" t="s">
        <v>230</v>
      </c>
      <c r="E375" s="216" t="s">
        <v>789</v>
      </c>
      <c r="F375" s="217" t="s">
        <v>790</v>
      </c>
      <c r="G375" s="218" t="s">
        <v>162</v>
      </c>
      <c r="H375" s="219">
        <v>0.23799999999999999</v>
      </c>
      <c r="I375" s="220"/>
      <c r="J375" s="221"/>
      <c r="K375" s="222">
        <f>ROUND(P375*H375,2)</f>
        <v>0</v>
      </c>
      <c r="L375" s="217" t="s">
        <v>681</v>
      </c>
      <c r="M375" s="223"/>
      <c r="N375" s="224" t="s">
        <v>1</v>
      </c>
      <c r="O375" s="196" t="s">
        <v>41</v>
      </c>
      <c r="P375" s="197">
        <f>I375+J375</f>
        <v>0</v>
      </c>
      <c r="Q375" s="197">
        <f>ROUND(I375*H375,2)</f>
        <v>0</v>
      </c>
      <c r="R375" s="197">
        <f>ROUND(J375*H375,2)</f>
        <v>0</v>
      </c>
      <c r="S375" s="75"/>
      <c r="T375" s="198">
        <f>S375*H375</f>
        <v>0</v>
      </c>
      <c r="U375" s="198">
        <v>1</v>
      </c>
      <c r="V375" s="198">
        <f>U375*H375</f>
        <v>0.23799999999999999</v>
      </c>
      <c r="W375" s="198">
        <v>0</v>
      </c>
      <c r="X375" s="199">
        <f>W375*H375</f>
        <v>0</v>
      </c>
      <c r="Y375" s="36"/>
      <c r="Z375" s="36"/>
      <c r="AA375" s="36"/>
      <c r="AB375" s="36"/>
      <c r="AC375" s="36"/>
      <c r="AD375" s="36"/>
      <c r="AE375" s="36"/>
      <c r="AR375" s="200" t="s">
        <v>195</v>
      </c>
      <c r="AT375" s="200" t="s">
        <v>230</v>
      </c>
      <c r="AU375" s="200" t="s">
        <v>86</v>
      </c>
      <c r="AY375" s="17" t="s">
        <v>148</v>
      </c>
      <c r="BE375" s="201">
        <f>IF(O375="základní",K375,0)</f>
        <v>0</v>
      </c>
      <c r="BF375" s="201">
        <f>IF(O375="snížená",K375,0)</f>
        <v>0</v>
      </c>
      <c r="BG375" s="201">
        <f>IF(O375="zákl. přenesená",K375,0)</f>
        <v>0</v>
      </c>
      <c r="BH375" s="201">
        <f>IF(O375="sníž. přenesená",K375,0)</f>
        <v>0</v>
      </c>
      <c r="BI375" s="201">
        <f>IF(O375="nulová",K375,0)</f>
        <v>0</v>
      </c>
      <c r="BJ375" s="17" t="s">
        <v>86</v>
      </c>
      <c r="BK375" s="201">
        <f>ROUND(P375*H375,2)</f>
        <v>0</v>
      </c>
      <c r="BL375" s="17" t="s">
        <v>156</v>
      </c>
      <c r="BM375" s="200" t="s">
        <v>791</v>
      </c>
    </row>
    <row r="376" s="13" customFormat="1">
      <c r="A376" s="13"/>
      <c r="B376" s="206"/>
      <c r="C376" s="13"/>
      <c r="D376" s="207" t="s">
        <v>165</v>
      </c>
      <c r="E376" s="208" t="s">
        <v>1</v>
      </c>
      <c r="F376" s="209" t="s">
        <v>792</v>
      </c>
      <c r="G376" s="13"/>
      <c r="H376" s="210">
        <v>0.23760000000000001</v>
      </c>
      <c r="I376" s="211"/>
      <c r="J376" s="211"/>
      <c r="K376" s="13"/>
      <c r="L376" s="13"/>
      <c r="M376" s="206"/>
      <c r="N376" s="212"/>
      <c r="O376" s="213"/>
      <c r="P376" s="213"/>
      <c r="Q376" s="213"/>
      <c r="R376" s="213"/>
      <c r="S376" s="213"/>
      <c r="T376" s="213"/>
      <c r="U376" s="213"/>
      <c r="V376" s="213"/>
      <c r="W376" s="213"/>
      <c r="X376" s="214"/>
      <c r="Y376" s="13"/>
      <c r="Z376" s="13"/>
      <c r="AA376" s="13"/>
      <c r="AB376" s="13"/>
      <c r="AC376" s="13"/>
      <c r="AD376" s="13"/>
      <c r="AE376" s="13"/>
      <c r="AT376" s="208" t="s">
        <v>165</v>
      </c>
      <c r="AU376" s="208" t="s">
        <v>86</v>
      </c>
      <c r="AV376" s="13" t="s">
        <v>88</v>
      </c>
      <c r="AW376" s="13" t="s">
        <v>4</v>
      </c>
      <c r="AX376" s="13" t="s">
        <v>86</v>
      </c>
      <c r="AY376" s="208" t="s">
        <v>148</v>
      </c>
    </row>
    <row r="377" s="2" customFormat="1" ht="16.5" customHeight="1">
      <c r="A377" s="36"/>
      <c r="B377" s="151"/>
      <c r="C377" s="188" t="s">
        <v>793</v>
      </c>
      <c r="D377" s="188" t="s">
        <v>151</v>
      </c>
      <c r="E377" s="189" t="s">
        <v>794</v>
      </c>
      <c r="F377" s="190" t="s">
        <v>795</v>
      </c>
      <c r="G377" s="191" t="s">
        <v>680</v>
      </c>
      <c r="H377" s="192">
        <v>6.3330000000000002</v>
      </c>
      <c r="I377" s="193"/>
      <c r="J377" s="193"/>
      <c r="K377" s="194">
        <f>ROUND(P377*H377,2)</f>
        <v>0</v>
      </c>
      <c r="L377" s="190" t="s">
        <v>1</v>
      </c>
      <c r="M377" s="37"/>
      <c r="N377" s="195" t="s">
        <v>1</v>
      </c>
      <c r="O377" s="196" t="s">
        <v>41</v>
      </c>
      <c r="P377" s="197">
        <f>I377+J377</f>
        <v>0</v>
      </c>
      <c r="Q377" s="197">
        <f>ROUND(I377*H377,2)</f>
        <v>0</v>
      </c>
      <c r="R377" s="197">
        <f>ROUND(J377*H377,2)</f>
        <v>0</v>
      </c>
      <c r="S377" s="75"/>
      <c r="T377" s="198">
        <f>S377*H377</f>
        <v>0</v>
      </c>
      <c r="U377" s="198">
        <v>0</v>
      </c>
      <c r="V377" s="198">
        <f>U377*H377</f>
        <v>0</v>
      </c>
      <c r="W377" s="198">
        <v>0</v>
      </c>
      <c r="X377" s="199">
        <f>W377*H377</f>
        <v>0</v>
      </c>
      <c r="Y377" s="36"/>
      <c r="Z377" s="36"/>
      <c r="AA377" s="36"/>
      <c r="AB377" s="36"/>
      <c r="AC377" s="36"/>
      <c r="AD377" s="36"/>
      <c r="AE377" s="36"/>
      <c r="AR377" s="200" t="s">
        <v>156</v>
      </c>
      <c r="AT377" s="200" t="s">
        <v>151</v>
      </c>
      <c r="AU377" s="200" t="s">
        <v>86</v>
      </c>
      <c r="AY377" s="17" t="s">
        <v>148</v>
      </c>
      <c r="BE377" s="201">
        <f>IF(O377="základní",K377,0)</f>
        <v>0</v>
      </c>
      <c r="BF377" s="201">
        <f>IF(O377="snížená",K377,0)</f>
        <v>0</v>
      </c>
      <c r="BG377" s="201">
        <f>IF(O377="zákl. přenesená",K377,0)</f>
        <v>0</v>
      </c>
      <c r="BH377" s="201">
        <f>IF(O377="sníž. přenesená",K377,0)</f>
        <v>0</v>
      </c>
      <c r="BI377" s="201">
        <f>IF(O377="nulová",K377,0)</f>
        <v>0</v>
      </c>
      <c r="BJ377" s="17" t="s">
        <v>86</v>
      </c>
      <c r="BK377" s="201">
        <f>ROUND(P377*H377,2)</f>
        <v>0</v>
      </c>
      <c r="BL377" s="17" t="s">
        <v>156</v>
      </c>
      <c r="BM377" s="200" t="s">
        <v>796</v>
      </c>
    </row>
    <row r="378" s="13" customFormat="1">
      <c r="A378" s="13"/>
      <c r="B378" s="206"/>
      <c r="C378" s="13"/>
      <c r="D378" s="207" t="s">
        <v>165</v>
      </c>
      <c r="E378" s="208" t="s">
        <v>1</v>
      </c>
      <c r="F378" s="209" t="s">
        <v>797</v>
      </c>
      <c r="G378" s="13"/>
      <c r="H378" s="210">
        <v>1.8064157758142501</v>
      </c>
      <c r="I378" s="211"/>
      <c r="J378" s="211"/>
      <c r="K378" s="13"/>
      <c r="L378" s="13"/>
      <c r="M378" s="206"/>
      <c r="N378" s="212"/>
      <c r="O378" s="213"/>
      <c r="P378" s="213"/>
      <c r="Q378" s="213"/>
      <c r="R378" s="213"/>
      <c r="S378" s="213"/>
      <c r="T378" s="213"/>
      <c r="U378" s="213"/>
      <c r="V378" s="213"/>
      <c r="W378" s="213"/>
      <c r="X378" s="214"/>
      <c r="Y378" s="13"/>
      <c r="Z378" s="13"/>
      <c r="AA378" s="13"/>
      <c r="AB378" s="13"/>
      <c r="AC378" s="13"/>
      <c r="AD378" s="13"/>
      <c r="AE378" s="13"/>
      <c r="AT378" s="208" t="s">
        <v>165</v>
      </c>
      <c r="AU378" s="208" t="s">
        <v>86</v>
      </c>
      <c r="AV378" s="13" t="s">
        <v>88</v>
      </c>
      <c r="AW378" s="13" t="s">
        <v>4</v>
      </c>
      <c r="AX378" s="13" t="s">
        <v>78</v>
      </c>
      <c r="AY378" s="208" t="s">
        <v>148</v>
      </c>
    </row>
    <row r="379" s="13" customFormat="1">
      <c r="A379" s="13"/>
      <c r="B379" s="206"/>
      <c r="C379" s="13"/>
      <c r="D379" s="207" t="s">
        <v>165</v>
      </c>
      <c r="E379" s="208" t="s">
        <v>1</v>
      </c>
      <c r="F379" s="209" t="s">
        <v>798</v>
      </c>
      <c r="G379" s="13"/>
      <c r="H379" s="210">
        <v>4.5261215999999997</v>
      </c>
      <c r="I379" s="211"/>
      <c r="J379" s="211"/>
      <c r="K379" s="13"/>
      <c r="L379" s="13"/>
      <c r="M379" s="206"/>
      <c r="N379" s="212"/>
      <c r="O379" s="213"/>
      <c r="P379" s="213"/>
      <c r="Q379" s="213"/>
      <c r="R379" s="213"/>
      <c r="S379" s="213"/>
      <c r="T379" s="213"/>
      <c r="U379" s="213"/>
      <c r="V379" s="213"/>
      <c r="W379" s="213"/>
      <c r="X379" s="214"/>
      <c r="Y379" s="13"/>
      <c r="Z379" s="13"/>
      <c r="AA379" s="13"/>
      <c r="AB379" s="13"/>
      <c r="AC379" s="13"/>
      <c r="AD379" s="13"/>
      <c r="AE379" s="13"/>
      <c r="AT379" s="208" t="s">
        <v>165</v>
      </c>
      <c r="AU379" s="208" t="s">
        <v>86</v>
      </c>
      <c r="AV379" s="13" t="s">
        <v>88</v>
      </c>
      <c r="AW379" s="13" t="s">
        <v>4</v>
      </c>
      <c r="AX379" s="13" t="s">
        <v>78</v>
      </c>
      <c r="AY379" s="208" t="s">
        <v>148</v>
      </c>
    </row>
    <row r="380" s="14" customFormat="1">
      <c r="A380" s="14"/>
      <c r="B380" s="226"/>
      <c r="C380" s="14"/>
      <c r="D380" s="207" t="s">
        <v>165</v>
      </c>
      <c r="E380" s="227" t="s">
        <v>1</v>
      </c>
      <c r="F380" s="228" t="s">
        <v>354</v>
      </c>
      <c r="G380" s="14"/>
      <c r="H380" s="229">
        <v>6.3325373758142502</v>
      </c>
      <c r="I380" s="230"/>
      <c r="J380" s="230"/>
      <c r="K380" s="14"/>
      <c r="L380" s="14"/>
      <c r="M380" s="226"/>
      <c r="N380" s="231"/>
      <c r="O380" s="232"/>
      <c r="P380" s="232"/>
      <c r="Q380" s="232"/>
      <c r="R380" s="232"/>
      <c r="S380" s="232"/>
      <c r="T380" s="232"/>
      <c r="U380" s="232"/>
      <c r="V380" s="232"/>
      <c r="W380" s="232"/>
      <c r="X380" s="233"/>
      <c r="Y380" s="14"/>
      <c r="Z380" s="14"/>
      <c r="AA380" s="14"/>
      <c r="AB380" s="14"/>
      <c r="AC380" s="14"/>
      <c r="AD380" s="14"/>
      <c r="AE380" s="14"/>
      <c r="AT380" s="227" t="s">
        <v>165</v>
      </c>
      <c r="AU380" s="227" t="s">
        <v>86</v>
      </c>
      <c r="AV380" s="14" t="s">
        <v>156</v>
      </c>
      <c r="AW380" s="14" t="s">
        <v>4</v>
      </c>
      <c r="AX380" s="14" t="s">
        <v>86</v>
      </c>
      <c r="AY380" s="227" t="s">
        <v>148</v>
      </c>
    </row>
    <row r="381" s="2" customFormat="1" ht="24.15" customHeight="1">
      <c r="A381" s="36"/>
      <c r="B381" s="151"/>
      <c r="C381" s="215" t="s">
        <v>799</v>
      </c>
      <c r="D381" s="215" t="s">
        <v>230</v>
      </c>
      <c r="E381" s="216" t="s">
        <v>800</v>
      </c>
      <c r="F381" s="217" t="s">
        <v>801</v>
      </c>
      <c r="G381" s="218" t="s">
        <v>162</v>
      </c>
      <c r="H381" s="219">
        <v>12.66</v>
      </c>
      <c r="I381" s="220"/>
      <c r="J381" s="221"/>
      <c r="K381" s="222">
        <f>ROUND(P381*H381,2)</f>
        <v>0</v>
      </c>
      <c r="L381" s="217" t="s">
        <v>297</v>
      </c>
      <c r="M381" s="223"/>
      <c r="N381" s="224" t="s">
        <v>1</v>
      </c>
      <c r="O381" s="196" t="s">
        <v>41</v>
      </c>
      <c r="P381" s="197">
        <f>I381+J381</f>
        <v>0</v>
      </c>
      <c r="Q381" s="197">
        <f>ROUND(I381*H381,2)</f>
        <v>0</v>
      </c>
      <c r="R381" s="197">
        <f>ROUND(J381*H381,2)</f>
        <v>0</v>
      </c>
      <c r="S381" s="75"/>
      <c r="T381" s="198">
        <f>S381*H381</f>
        <v>0</v>
      </c>
      <c r="U381" s="198">
        <v>1</v>
      </c>
      <c r="V381" s="198">
        <f>U381*H381</f>
        <v>12.66</v>
      </c>
      <c r="W381" s="198">
        <v>0</v>
      </c>
      <c r="X381" s="199">
        <f>W381*H381</f>
        <v>0</v>
      </c>
      <c r="Y381" s="36"/>
      <c r="Z381" s="36"/>
      <c r="AA381" s="36"/>
      <c r="AB381" s="36"/>
      <c r="AC381" s="36"/>
      <c r="AD381" s="36"/>
      <c r="AE381" s="36"/>
      <c r="AR381" s="200" t="s">
        <v>195</v>
      </c>
      <c r="AT381" s="200" t="s">
        <v>230</v>
      </c>
      <c r="AU381" s="200" t="s">
        <v>86</v>
      </c>
      <c r="AY381" s="17" t="s">
        <v>148</v>
      </c>
      <c r="BE381" s="201">
        <f>IF(O381="základní",K381,0)</f>
        <v>0</v>
      </c>
      <c r="BF381" s="201">
        <f>IF(O381="snížená",K381,0)</f>
        <v>0</v>
      </c>
      <c r="BG381" s="201">
        <f>IF(O381="zákl. přenesená",K381,0)</f>
        <v>0</v>
      </c>
      <c r="BH381" s="201">
        <f>IF(O381="sníž. přenesená",K381,0)</f>
        <v>0</v>
      </c>
      <c r="BI381" s="201">
        <f>IF(O381="nulová",K381,0)</f>
        <v>0</v>
      </c>
      <c r="BJ381" s="17" t="s">
        <v>86</v>
      </c>
      <c r="BK381" s="201">
        <f>ROUND(P381*H381,2)</f>
        <v>0</v>
      </c>
      <c r="BL381" s="17" t="s">
        <v>156</v>
      </c>
      <c r="BM381" s="200" t="s">
        <v>802</v>
      </c>
    </row>
    <row r="382" s="13" customFormat="1">
      <c r="A382" s="13"/>
      <c r="B382" s="206"/>
      <c r="C382" s="13"/>
      <c r="D382" s="207" t="s">
        <v>165</v>
      </c>
      <c r="E382" s="208" t="s">
        <v>1</v>
      </c>
      <c r="F382" s="209" t="s">
        <v>803</v>
      </c>
      <c r="G382" s="13"/>
      <c r="H382" s="210">
        <v>12.66</v>
      </c>
      <c r="I382" s="211"/>
      <c r="J382" s="211"/>
      <c r="K382" s="13"/>
      <c r="L382" s="13"/>
      <c r="M382" s="206"/>
      <c r="N382" s="212"/>
      <c r="O382" s="213"/>
      <c r="P382" s="213"/>
      <c r="Q382" s="213"/>
      <c r="R382" s="213"/>
      <c r="S382" s="213"/>
      <c r="T382" s="213"/>
      <c r="U382" s="213"/>
      <c r="V382" s="213"/>
      <c r="W382" s="213"/>
      <c r="X382" s="214"/>
      <c r="Y382" s="13"/>
      <c r="Z382" s="13"/>
      <c r="AA382" s="13"/>
      <c r="AB382" s="13"/>
      <c r="AC382" s="13"/>
      <c r="AD382" s="13"/>
      <c r="AE382" s="13"/>
      <c r="AT382" s="208" t="s">
        <v>165</v>
      </c>
      <c r="AU382" s="208" t="s">
        <v>86</v>
      </c>
      <c r="AV382" s="13" t="s">
        <v>88</v>
      </c>
      <c r="AW382" s="13" t="s">
        <v>4</v>
      </c>
      <c r="AX382" s="13" t="s">
        <v>86</v>
      </c>
      <c r="AY382" s="208" t="s">
        <v>148</v>
      </c>
    </row>
    <row r="383" s="2" customFormat="1" ht="16.5" customHeight="1">
      <c r="A383" s="36"/>
      <c r="B383" s="151"/>
      <c r="C383" s="188" t="s">
        <v>804</v>
      </c>
      <c r="D383" s="188" t="s">
        <v>151</v>
      </c>
      <c r="E383" s="189" t="s">
        <v>805</v>
      </c>
      <c r="F383" s="190" t="s">
        <v>806</v>
      </c>
      <c r="G383" s="191" t="s">
        <v>680</v>
      </c>
      <c r="H383" s="192">
        <v>4.2309999999999999</v>
      </c>
      <c r="I383" s="193"/>
      <c r="J383" s="193"/>
      <c r="K383" s="194">
        <f>ROUND(P383*H383,2)</f>
        <v>0</v>
      </c>
      <c r="L383" s="190" t="s">
        <v>1</v>
      </c>
      <c r="M383" s="37"/>
      <c r="N383" s="195" t="s">
        <v>1</v>
      </c>
      <c r="O383" s="196" t="s">
        <v>41</v>
      </c>
      <c r="P383" s="197">
        <f>I383+J383</f>
        <v>0</v>
      </c>
      <c r="Q383" s="197">
        <f>ROUND(I383*H383,2)</f>
        <v>0</v>
      </c>
      <c r="R383" s="197">
        <f>ROUND(J383*H383,2)</f>
        <v>0</v>
      </c>
      <c r="S383" s="75"/>
      <c r="T383" s="198">
        <f>S383*H383</f>
        <v>0</v>
      </c>
      <c r="U383" s="198">
        <v>0</v>
      </c>
      <c r="V383" s="198">
        <f>U383*H383</f>
        <v>0</v>
      </c>
      <c r="W383" s="198">
        <v>0</v>
      </c>
      <c r="X383" s="199">
        <f>W383*H383</f>
        <v>0</v>
      </c>
      <c r="Y383" s="36"/>
      <c r="Z383" s="36"/>
      <c r="AA383" s="36"/>
      <c r="AB383" s="36"/>
      <c r="AC383" s="36"/>
      <c r="AD383" s="36"/>
      <c r="AE383" s="36"/>
      <c r="AR383" s="200" t="s">
        <v>248</v>
      </c>
      <c r="AT383" s="200" t="s">
        <v>151</v>
      </c>
      <c r="AU383" s="200" t="s">
        <v>86</v>
      </c>
      <c r="AY383" s="17" t="s">
        <v>148</v>
      </c>
      <c r="BE383" s="201">
        <f>IF(O383="základní",K383,0)</f>
        <v>0</v>
      </c>
      <c r="BF383" s="201">
        <f>IF(O383="snížená",K383,0)</f>
        <v>0</v>
      </c>
      <c r="BG383" s="201">
        <f>IF(O383="zákl. přenesená",K383,0)</f>
        <v>0</v>
      </c>
      <c r="BH383" s="201">
        <f>IF(O383="sníž. přenesená",K383,0)</f>
        <v>0</v>
      </c>
      <c r="BI383" s="201">
        <f>IF(O383="nulová",K383,0)</f>
        <v>0</v>
      </c>
      <c r="BJ383" s="17" t="s">
        <v>86</v>
      </c>
      <c r="BK383" s="201">
        <f>ROUND(P383*H383,2)</f>
        <v>0</v>
      </c>
      <c r="BL383" s="17" t="s">
        <v>248</v>
      </c>
      <c r="BM383" s="200" t="s">
        <v>807</v>
      </c>
    </row>
    <row r="384" s="13" customFormat="1">
      <c r="A384" s="13"/>
      <c r="B384" s="206"/>
      <c r="C384" s="13"/>
      <c r="D384" s="207" t="s">
        <v>165</v>
      </c>
      <c r="E384" s="208" t="s">
        <v>1</v>
      </c>
      <c r="F384" s="209" t="s">
        <v>808</v>
      </c>
      <c r="G384" s="13"/>
      <c r="H384" s="210">
        <v>4.2311500000000004</v>
      </c>
      <c r="I384" s="211"/>
      <c r="J384" s="211"/>
      <c r="K384" s="13"/>
      <c r="L384" s="13"/>
      <c r="M384" s="206"/>
      <c r="N384" s="212"/>
      <c r="O384" s="213"/>
      <c r="P384" s="213"/>
      <c r="Q384" s="213"/>
      <c r="R384" s="213"/>
      <c r="S384" s="213"/>
      <c r="T384" s="213"/>
      <c r="U384" s="213"/>
      <c r="V384" s="213"/>
      <c r="W384" s="213"/>
      <c r="X384" s="214"/>
      <c r="Y384" s="13"/>
      <c r="Z384" s="13"/>
      <c r="AA384" s="13"/>
      <c r="AB384" s="13"/>
      <c r="AC384" s="13"/>
      <c r="AD384" s="13"/>
      <c r="AE384" s="13"/>
      <c r="AT384" s="208" t="s">
        <v>165</v>
      </c>
      <c r="AU384" s="208" t="s">
        <v>86</v>
      </c>
      <c r="AV384" s="13" t="s">
        <v>88</v>
      </c>
      <c r="AW384" s="13" t="s">
        <v>4</v>
      </c>
      <c r="AX384" s="13" t="s">
        <v>86</v>
      </c>
      <c r="AY384" s="208" t="s">
        <v>148</v>
      </c>
    </row>
    <row r="385" s="2" customFormat="1" ht="16.5" customHeight="1">
      <c r="A385" s="36"/>
      <c r="B385" s="151"/>
      <c r="C385" s="215" t="s">
        <v>809</v>
      </c>
      <c r="D385" s="215" t="s">
        <v>230</v>
      </c>
      <c r="E385" s="216" t="s">
        <v>810</v>
      </c>
      <c r="F385" s="217" t="s">
        <v>811</v>
      </c>
      <c r="G385" s="218" t="s">
        <v>680</v>
      </c>
      <c r="H385" s="219">
        <v>4.2309999999999999</v>
      </c>
      <c r="I385" s="220"/>
      <c r="J385" s="221"/>
      <c r="K385" s="222">
        <f>ROUND(P385*H385,2)</f>
        <v>0</v>
      </c>
      <c r="L385" s="217" t="s">
        <v>1</v>
      </c>
      <c r="M385" s="223"/>
      <c r="N385" s="224" t="s">
        <v>1</v>
      </c>
      <c r="O385" s="196" t="s">
        <v>41</v>
      </c>
      <c r="P385" s="197">
        <f>I385+J385</f>
        <v>0</v>
      </c>
      <c r="Q385" s="197">
        <f>ROUND(I385*H385,2)</f>
        <v>0</v>
      </c>
      <c r="R385" s="197">
        <f>ROUND(J385*H385,2)</f>
        <v>0</v>
      </c>
      <c r="S385" s="75"/>
      <c r="T385" s="198">
        <f>S385*H385</f>
        <v>0</v>
      </c>
      <c r="U385" s="198">
        <v>0</v>
      </c>
      <c r="V385" s="198">
        <f>U385*H385</f>
        <v>0</v>
      </c>
      <c r="W385" s="198">
        <v>0</v>
      </c>
      <c r="X385" s="199">
        <f>W385*H385</f>
        <v>0</v>
      </c>
      <c r="Y385" s="36"/>
      <c r="Z385" s="36"/>
      <c r="AA385" s="36"/>
      <c r="AB385" s="36"/>
      <c r="AC385" s="36"/>
      <c r="AD385" s="36"/>
      <c r="AE385" s="36"/>
      <c r="AR385" s="200" t="s">
        <v>248</v>
      </c>
      <c r="AT385" s="200" t="s">
        <v>230</v>
      </c>
      <c r="AU385" s="200" t="s">
        <v>86</v>
      </c>
      <c r="AY385" s="17" t="s">
        <v>148</v>
      </c>
      <c r="BE385" s="201">
        <f>IF(O385="základní",K385,0)</f>
        <v>0</v>
      </c>
      <c r="BF385" s="201">
        <f>IF(O385="snížená",K385,0)</f>
        <v>0</v>
      </c>
      <c r="BG385" s="201">
        <f>IF(O385="zákl. přenesená",K385,0)</f>
        <v>0</v>
      </c>
      <c r="BH385" s="201">
        <f>IF(O385="sníž. přenesená",K385,0)</f>
        <v>0</v>
      </c>
      <c r="BI385" s="201">
        <f>IF(O385="nulová",K385,0)</f>
        <v>0</v>
      </c>
      <c r="BJ385" s="17" t="s">
        <v>86</v>
      </c>
      <c r="BK385" s="201">
        <f>ROUND(P385*H385,2)</f>
        <v>0</v>
      </c>
      <c r="BL385" s="17" t="s">
        <v>248</v>
      </c>
      <c r="BM385" s="200" t="s">
        <v>812</v>
      </c>
    </row>
    <row r="386" s="13" customFormat="1">
      <c r="A386" s="13"/>
      <c r="B386" s="206"/>
      <c r="C386" s="13"/>
      <c r="D386" s="207" t="s">
        <v>165</v>
      </c>
      <c r="E386" s="208" t="s">
        <v>1</v>
      </c>
      <c r="F386" s="209" t="s">
        <v>808</v>
      </c>
      <c r="G386" s="13"/>
      <c r="H386" s="210">
        <v>4.2311500000000004</v>
      </c>
      <c r="I386" s="211"/>
      <c r="J386" s="211"/>
      <c r="K386" s="13"/>
      <c r="L386" s="13"/>
      <c r="M386" s="206"/>
      <c r="N386" s="212"/>
      <c r="O386" s="213"/>
      <c r="P386" s="213"/>
      <c r="Q386" s="213"/>
      <c r="R386" s="213"/>
      <c r="S386" s="213"/>
      <c r="T386" s="213"/>
      <c r="U386" s="213"/>
      <c r="V386" s="213"/>
      <c r="W386" s="213"/>
      <c r="X386" s="214"/>
      <c r="Y386" s="13"/>
      <c r="Z386" s="13"/>
      <c r="AA386" s="13"/>
      <c r="AB386" s="13"/>
      <c r="AC386" s="13"/>
      <c r="AD386" s="13"/>
      <c r="AE386" s="13"/>
      <c r="AT386" s="208" t="s">
        <v>165</v>
      </c>
      <c r="AU386" s="208" t="s">
        <v>86</v>
      </c>
      <c r="AV386" s="13" t="s">
        <v>88</v>
      </c>
      <c r="AW386" s="13" t="s">
        <v>4</v>
      </c>
      <c r="AX386" s="13" t="s">
        <v>86</v>
      </c>
      <c r="AY386" s="208" t="s">
        <v>148</v>
      </c>
    </row>
    <row r="387" s="2" customFormat="1" ht="21.75" customHeight="1">
      <c r="A387" s="36"/>
      <c r="B387" s="151"/>
      <c r="C387" s="188" t="s">
        <v>813</v>
      </c>
      <c r="D387" s="188" t="s">
        <v>151</v>
      </c>
      <c r="E387" s="189" t="s">
        <v>814</v>
      </c>
      <c r="F387" s="190" t="s">
        <v>815</v>
      </c>
      <c r="G387" s="191" t="s">
        <v>185</v>
      </c>
      <c r="H387" s="192">
        <v>2</v>
      </c>
      <c r="I387" s="193"/>
      <c r="J387" s="193"/>
      <c r="K387" s="194">
        <f>ROUND(P387*H387,2)</f>
        <v>0</v>
      </c>
      <c r="L387" s="190" t="s">
        <v>1</v>
      </c>
      <c r="M387" s="37"/>
      <c r="N387" s="195" t="s">
        <v>1</v>
      </c>
      <c r="O387" s="196" t="s">
        <v>41</v>
      </c>
      <c r="P387" s="197">
        <f>I387+J387</f>
        <v>0</v>
      </c>
      <c r="Q387" s="197">
        <f>ROUND(I387*H387,2)</f>
        <v>0</v>
      </c>
      <c r="R387" s="197">
        <f>ROUND(J387*H387,2)</f>
        <v>0</v>
      </c>
      <c r="S387" s="75"/>
      <c r="T387" s="198">
        <f>S387*H387</f>
        <v>0</v>
      </c>
      <c r="U387" s="198">
        <v>0</v>
      </c>
      <c r="V387" s="198">
        <f>U387*H387</f>
        <v>0</v>
      </c>
      <c r="W387" s="198">
        <v>0</v>
      </c>
      <c r="X387" s="199">
        <f>W387*H387</f>
        <v>0</v>
      </c>
      <c r="Y387" s="36"/>
      <c r="Z387" s="36"/>
      <c r="AA387" s="36"/>
      <c r="AB387" s="36"/>
      <c r="AC387" s="36"/>
      <c r="AD387" s="36"/>
      <c r="AE387" s="36"/>
      <c r="AR387" s="200" t="s">
        <v>156</v>
      </c>
      <c r="AT387" s="200" t="s">
        <v>151</v>
      </c>
      <c r="AU387" s="200" t="s">
        <v>86</v>
      </c>
      <c r="AY387" s="17" t="s">
        <v>148</v>
      </c>
      <c r="BE387" s="201">
        <f>IF(O387="základní",K387,0)</f>
        <v>0</v>
      </c>
      <c r="BF387" s="201">
        <f>IF(O387="snížená",K387,0)</f>
        <v>0</v>
      </c>
      <c r="BG387" s="201">
        <f>IF(O387="zákl. přenesená",K387,0)</f>
        <v>0</v>
      </c>
      <c r="BH387" s="201">
        <f>IF(O387="sníž. přenesená",K387,0)</f>
        <v>0</v>
      </c>
      <c r="BI387" s="201">
        <f>IF(O387="nulová",K387,0)</f>
        <v>0</v>
      </c>
      <c r="BJ387" s="17" t="s">
        <v>86</v>
      </c>
      <c r="BK387" s="201">
        <f>ROUND(P387*H387,2)</f>
        <v>0</v>
      </c>
      <c r="BL387" s="17" t="s">
        <v>156</v>
      </c>
      <c r="BM387" s="200" t="s">
        <v>816</v>
      </c>
    </row>
    <row r="388" s="2" customFormat="1">
      <c r="A388" s="36"/>
      <c r="B388" s="151"/>
      <c r="C388" s="188" t="s">
        <v>817</v>
      </c>
      <c r="D388" s="188" t="s">
        <v>151</v>
      </c>
      <c r="E388" s="189" t="s">
        <v>818</v>
      </c>
      <c r="F388" s="190" t="s">
        <v>819</v>
      </c>
      <c r="G388" s="191" t="s">
        <v>680</v>
      </c>
      <c r="H388" s="192">
        <v>2.6459999999999999</v>
      </c>
      <c r="I388" s="193"/>
      <c r="J388" s="193"/>
      <c r="K388" s="194">
        <f>ROUND(P388*H388,2)</f>
        <v>0</v>
      </c>
      <c r="L388" s="190" t="s">
        <v>171</v>
      </c>
      <c r="M388" s="37"/>
      <c r="N388" s="195" t="s">
        <v>1</v>
      </c>
      <c r="O388" s="196" t="s">
        <v>41</v>
      </c>
      <c r="P388" s="197">
        <f>I388+J388</f>
        <v>0</v>
      </c>
      <c r="Q388" s="197">
        <f>ROUND(I388*H388,2)</f>
        <v>0</v>
      </c>
      <c r="R388" s="197">
        <f>ROUND(J388*H388,2)</f>
        <v>0</v>
      </c>
      <c r="S388" s="75"/>
      <c r="T388" s="198">
        <f>S388*H388</f>
        <v>0</v>
      </c>
      <c r="U388" s="198">
        <v>2.1600000000000001</v>
      </c>
      <c r="V388" s="198">
        <f>U388*H388</f>
        <v>5.7153600000000004</v>
      </c>
      <c r="W388" s="198">
        <v>0</v>
      </c>
      <c r="X388" s="199">
        <f>W388*H388</f>
        <v>0</v>
      </c>
      <c r="Y388" s="36"/>
      <c r="Z388" s="36"/>
      <c r="AA388" s="36"/>
      <c r="AB388" s="36"/>
      <c r="AC388" s="36"/>
      <c r="AD388" s="36"/>
      <c r="AE388" s="36"/>
      <c r="AR388" s="200" t="s">
        <v>156</v>
      </c>
      <c r="AT388" s="200" t="s">
        <v>151</v>
      </c>
      <c r="AU388" s="200" t="s">
        <v>86</v>
      </c>
      <c r="AY388" s="17" t="s">
        <v>148</v>
      </c>
      <c r="BE388" s="201">
        <f>IF(O388="základní",K388,0)</f>
        <v>0</v>
      </c>
      <c r="BF388" s="201">
        <f>IF(O388="snížená",K388,0)</f>
        <v>0</v>
      </c>
      <c r="BG388" s="201">
        <f>IF(O388="zákl. přenesená",K388,0)</f>
        <v>0</v>
      </c>
      <c r="BH388" s="201">
        <f>IF(O388="sníž. přenesená",K388,0)</f>
        <v>0</v>
      </c>
      <c r="BI388" s="201">
        <f>IF(O388="nulová",K388,0)</f>
        <v>0</v>
      </c>
      <c r="BJ388" s="17" t="s">
        <v>86</v>
      </c>
      <c r="BK388" s="201">
        <f>ROUND(P388*H388,2)</f>
        <v>0</v>
      </c>
      <c r="BL388" s="17" t="s">
        <v>156</v>
      </c>
      <c r="BM388" s="200" t="s">
        <v>820</v>
      </c>
    </row>
    <row r="389" s="2" customFormat="1">
      <c r="A389" s="36"/>
      <c r="B389" s="37"/>
      <c r="C389" s="36"/>
      <c r="D389" s="202" t="s">
        <v>158</v>
      </c>
      <c r="E389" s="36"/>
      <c r="F389" s="203" t="s">
        <v>821</v>
      </c>
      <c r="G389" s="36"/>
      <c r="H389" s="36"/>
      <c r="I389" s="152"/>
      <c r="J389" s="152"/>
      <c r="K389" s="36"/>
      <c r="L389" s="36"/>
      <c r="M389" s="37"/>
      <c r="N389" s="204"/>
      <c r="O389" s="205"/>
      <c r="P389" s="75"/>
      <c r="Q389" s="75"/>
      <c r="R389" s="75"/>
      <c r="S389" s="75"/>
      <c r="T389" s="75"/>
      <c r="U389" s="75"/>
      <c r="V389" s="75"/>
      <c r="W389" s="75"/>
      <c r="X389" s="76"/>
      <c r="Y389" s="36"/>
      <c r="Z389" s="36"/>
      <c r="AA389" s="36"/>
      <c r="AB389" s="36"/>
      <c r="AC389" s="36"/>
      <c r="AD389" s="36"/>
      <c r="AE389" s="36"/>
      <c r="AT389" s="17" t="s">
        <v>158</v>
      </c>
      <c r="AU389" s="17" t="s">
        <v>86</v>
      </c>
    </row>
    <row r="390" s="2" customFormat="1">
      <c r="A390" s="36"/>
      <c r="B390" s="37"/>
      <c r="C390" s="36"/>
      <c r="D390" s="207" t="s">
        <v>299</v>
      </c>
      <c r="E390" s="36"/>
      <c r="F390" s="225" t="s">
        <v>822</v>
      </c>
      <c r="G390" s="36"/>
      <c r="H390" s="36"/>
      <c r="I390" s="152"/>
      <c r="J390" s="152"/>
      <c r="K390" s="36"/>
      <c r="L390" s="36"/>
      <c r="M390" s="37"/>
      <c r="N390" s="204"/>
      <c r="O390" s="205"/>
      <c r="P390" s="75"/>
      <c r="Q390" s="75"/>
      <c r="R390" s="75"/>
      <c r="S390" s="75"/>
      <c r="T390" s="75"/>
      <c r="U390" s="75"/>
      <c r="V390" s="75"/>
      <c r="W390" s="75"/>
      <c r="X390" s="76"/>
      <c r="Y390" s="36"/>
      <c r="Z390" s="36"/>
      <c r="AA390" s="36"/>
      <c r="AB390" s="36"/>
      <c r="AC390" s="36"/>
      <c r="AD390" s="36"/>
      <c r="AE390" s="36"/>
      <c r="AT390" s="17" t="s">
        <v>299</v>
      </c>
      <c r="AU390" s="17" t="s">
        <v>86</v>
      </c>
    </row>
    <row r="391" s="13" customFormat="1">
      <c r="A391" s="13"/>
      <c r="B391" s="206"/>
      <c r="C391" s="13"/>
      <c r="D391" s="207" t="s">
        <v>165</v>
      </c>
      <c r="E391" s="208" t="s">
        <v>1</v>
      </c>
      <c r="F391" s="209" t="s">
        <v>823</v>
      </c>
      <c r="G391" s="13"/>
      <c r="H391" s="210">
        <v>2.6464776513842199</v>
      </c>
      <c r="I391" s="211"/>
      <c r="J391" s="211"/>
      <c r="K391" s="13"/>
      <c r="L391" s="13"/>
      <c r="M391" s="206"/>
      <c r="N391" s="212"/>
      <c r="O391" s="213"/>
      <c r="P391" s="213"/>
      <c r="Q391" s="213"/>
      <c r="R391" s="213"/>
      <c r="S391" s="213"/>
      <c r="T391" s="213"/>
      <c r="U391" s="213"/>
      <c r="V391" s="213"/>
      <c r="W391" s="213"/>
      <c r="X391" s="214"/>
      <c r="Y391" s="13"/>
      <c r="Z391" s="13"/>
      <c r="AA391" s="13"/>
      <c r="AB391" s="13"/>
      <c r="AC391" s="13"/>
      <c r="AD391" s="13"/>
      <c r="AE391" s="13"/>
      <c r="AT391" s="208" t="s">
        <v>165</v>
      </c>
      <c r="AU391" s="208" t="s">
        <v>86</v>
      </c>
      <c r="AV391" s="13" t="s">
        <v>88</v>
      </c>
      <c r="AW391" s="13" t="s">
        <v>4</v>
      </c>
      <c r="AX391" s="13" t="s">
        <v>78</v>
      </c>
      <c r="AY391" s="208" t="s">
        <v>148</v>
      </c>
    </row>
    <row r="392" s="14" customFormat="1">
      <c r="A392" s="14"/>
      <c r="B392" s="226"/>
      <c r="C392" s="14"/>
      <c r="D392" s="207" t="s">
        <v>165</v>
      </c>
      <c r="E392" s="227" t="s">
        <v>1</v>
      </c>
      <c r="F392" s="228" t="s">
        <v>354</v>
      </c>
      <c r="G392" s="14"/>
      <c r="H392" s="229">
        <v>2.6464776513842199</v>
      </c>
      <c r="I392" s="230"/>
      <c r="J392" s="230"/>
      <c r="K392" s="14"/>
      <c r="L392" s="14"/>
      <c r="M392" s="226"/>
      <c r="N392" s="231"/>
      <c r="O392" s="232"/>
      <c r="P392" s="232"/>
      <c r="Q392" s="232"/>
      <c r="R392" s="232"/>
      <c r="S392" s="232"/>
      <c r="T392" s="232"/>
      <c r="U392" s="232"/>
      <c r="V392" s="232"/>
      <c r="W392" s="232"/>
      <c r="X392" s="233"/>
      <c r="Y392" s="14"/>
      <c r="Z392" s="14"/>
      <c r="AA392" s="14"/>
      <c r="AB392" s="14"/>
      <c r="AC392" s="14"/>
      <c r="AD392" s="14"/>
      <c r="AE392" s="14"/>
      <c r="AT392" s="227" t="s">
        <v>165</v>
      </c>
      <c r="AU392" s="227" t="s">
        <v>86</v>
      </c>
      <c r="AV392" s="14" t="s">
        <v>156</v>
      </c>
      <c r="AW392" s="14" t="s">
        <v>4</v>
      </c>
      <c r="AX392" s="14" t="s">
        <v>86</v>
      </c>
      <c r="AY392" s="227" t="s">
        <v>148</v>
      </c>
    </row>
    <row r="393" s="2" customFormat="1" ht="24.15" customHeight="1">
      <c r="A393" s="36"/>
      <c r="B393" s="151"/>
      <c r="C393" s="215" t="s">
        <v>824</v>
      </c>
      <c r="D393" s="215" t="s">
        <v>230</v>
      </c>
      <c r="E393" s="216" t="s">
        <v>825</v>
      </c>
      <c r="F393" s="217" t="s">
        <v>826</v>
      </c>
      <c r="G393" s="218" t="s">
        <v>170</v>
      </c>
      <c r="H393" s="219">
        <v>37.5</v>
      </c>
      <c r="I393" s="220"/>
      <c r="J393" s="221"/>
      <c r="K393" s="222">
        <f>ROUND(P393*H393,2)</f>
        <v>0</v>
      </c>
      <c r="L393" s="217" t="s">
        <v>171</v>
      </c>
      <c r="M393" s="223"/>
      <c r="N393" s="224" t="s">
        <v>1</v>
      </c>
      <c r="O393" s="196" t="s">
        <v>41</v>
      </c>
      <c r="P393" s="197">
        <f>I393+J393</f>
        <v>0</v>
      </c>
      <c r="Q393" s="197">
        <f>ROUND(I393*H393,2)</f>
        <v>0</v>
      </c>
      <c r="R393" s="197">
        <f>ROUND(J393*H393,2)</f>
        <v>0</v>
      </c>
      <c r="S393" s="75"/>
      <c r="T393" s="198">
        <f>S393*H393</f>
        <v>0</v>
      </c>
      <c r="U393" s="198">
        <v>0.00050000000000000001</v>
      </c>
      <c r="V393" s="198">
        <f>U393*H393</f>
        <v>0.018749999999999999</v>
      </c>
      <c r="W393" s="198">
        <v>0</v>
      </c>
      <c r="X393" s="199">
        <f>W393*H393</f>
        <v>0</v>
      </c>
      <c r="Y393" s="36"/>
      <c r="Z393" s="36"/>
      <c r="AA393" s="36"/>
      <c r="AB393" s="36"/>
      <c r="AC393" s="36"/>
      <c r="AD393" s="36"/>
      <c r="AE393" s="36"/>
      <c r="AR393" s="200" t="s">
        <v>248</v>
      </c>
      <c r="AT393" s="200" t="s">
        <v>230</v>
      </c>
      <c r="AU393" s="200" t="s">
        <v>86</v>
      </c>
      <c r="AY393" s="17" t="s">
        <v>148</v>
      </c>
      <c r="BE393" s="201">
        <f>IF(O393="základní",K393,0)</f>
        <v>0</v>
      </c>
      <c r="BF393" s="201">
        <f>IF(O393="snížená",K393,0)</f>
        <v>0</v>
      </c>
      <c r="BG393" s="201">
        <f>IF(O393="zákl. přenesená",K393,0)</f>
        <v>0</v>
      </c>
      <c r="BH393" s="201">
        <f>IF(O393="sníž. přenesená",K393,0)</f>
        <v>0</v>
      </c>
      <c r="BI393" s="201">
        <f>IF(O393="nulová",K393,0)</f>
        <v>0</v>
      </c>
      <c r="BJ393" s="17" t="s">
        <v>86</v>
      </c>
      <c r="BK393" s="201">
        <f>ROUND(P393*H393,2)</f>
        <v>0</v>
      </c>
      <c r="BL393" s="17" t="s">
        <v>248</v>
      </c>
      <c r="BM393" s="200" t="s">
        <v>827</v>
      </c>
    </row>
    <row r="394" s="2" customFormat="1">
      <c r="A394" s="36"/>
      <c r="B394" s="37"/>
      <c r="C394" s="36"/>
      <c r="D394" s="207" t="s">
        <v>299</v>
      </c>
      <c r="E394" s="36"/>
      <c r="F394" s="225" t="s">
        <v>828</v>
      </c>
      <c r="G394" s="36"/>
      <c r="H394" s="36"/>
      <c r="I394" s="152"/>
      <c r="J394" s="152"/>
      <c r="K394" s="36"/>
      <c r="L394" s="36"/>
      <c r="M394" s="37"/>
      <c r="N394" s="204"/>
      <c r="O394" s="205"/>
      <c r="P394" s="75"/>
      <c r="Q394" s="75"/>
      <c r="R394" s="75"/>
      <c r="S394" s="75"/>
      <c r="T394" s="75"/>
      <c r="U394" s="75"/>
      <c r="V394" s="75"/>
      <c r="W394" s="75"/>
      <c r="X394" s="76"/>
      <c r="Y394" s="36"/>
      <c r="Z394" s="36"/>
      <c r="AA394" s="36"/>
      <c r="AB394" s="36"/>
      <c r="AC394" s="36"/>
      <c r="AD394" s="36"/>
      <c r="AE394" s="36"/>
      <c r="AT394" s="17" t="s">
        <v>299</v>
      </c>
      <c r="AU394" s="17" t="s">
        <v>86</v>
      </c>
    </row>
    <row r="395" s="13" customFormat="1">
      <c r="A395" s="13"/>
      <c r="B395" s="206"/>
      <c r="C395" s="13"/>
      <c r="D395" s="207" t="s">
        <v>165</v>
      </c>
      <c r="E395" s="208" t="s">
        <v>1</v>
      </c>
      <c r="F395" s="209" t="s">
        <v>829</v>
      </c>
      <c r="G395" s="13"/>
      <c r="H395" s="210">
        <v>37.5</v>
      </c>
      <c r="I395" s="211"/>
      <c r="J395" s="211"/>
      <c r="K395" s="13"/>
      <c r="L395" s="13"/>
      <c r="M395" s="206"/>
      <c r="N395" s="212"/>
      <c r="O395" s="213"/>
      <c r="P395" s="213"/>
      <c r="Q395" s="213"/>
      <c r="R395" s="213"/>
      <c r="S395" s="213"/>
      <c r="T395" s="213"/>
      <c r="U395" s="213"/>
      <c r="V395" s="213"/>
      <c r="W395" s="213"/>
      <c r="X395" s="214"/>
      <c r="Y395" s="13"/>
      <c r="Z395" s="13"/>
      <c r="AA395" s="13"/>
      <c r="AB395" s="13"/>
      <c r="AC395" s="13"/>
      <c r="AD395" s="13"/>
      <c r="AE395" s="13"/>
      <c r="AT395" s="208" t="s">
        <v>165</v>
      </c>
      <c r="AU395" s="208" t="s">
        <v>86</v>
      </c>
      <c r="AV395" s="13" t="s">
        <v>88</v>
      </c>
      <c r="AW395" s="13" t="s">
        <v>4</v>
      </c>
      <c r="AX395" s="13" t="s">
        <v>86</v>
      </c>
      <c r="AY395" s="208" t="s">
        <v>148</v>
      </c>
    </row>
    <row r="396" s="2" customFormat="1" ht="33" customHeight="1">
      <c r="A396" s="36"/>
      <c r="B396" s="151"/>
      <c r="C396" s="188" t="s">
        <v>830</v>
      </c>
      <c r="D396" s="188" t="s">
        <v>151</v>
      </c>
      <c r="E396" s="189" t="s">
        <v>831</v>
      </c>
      <c r="F396" s="190" t="s">
        <v>832</v>
      </c>
      <c r="G396" s="191" t="s">
        <v>170</v>
      </c>
      <c r="H396" s="192">
        <v>37.5</v>
      </c>
      <c r="I396" s="193"/>
      <c r="J396" s="193"/>
      <c r="K396" s="194">
        <f>ROUND(P396*H396,2)</f>
        <v>0</v>
      </c>
      <c r="L396" s="190" t="s">
        <v>681</v>
      </c>
      <c r="M396" s="37"/>
      <c r="N396" s="195" t="s">
        <v>1</v>
      </c>
      <c r="O396" s="196" t="s">
        <v>41</v>
      </c>
      <c r="P396" s="197">
        <f>I396+J396</f>
        <v>0</v>
      </c>
      <c r="Q396" s="197">
        <f>ROUND(I396*H396,2)</f>
        <v>0</v>
      </c>
      <c r="R396" s="197">
        <f>ROUND(J396*H396,2)</f>
        <v>0</v>
      </c>
      <c r="S396" s="75"/>
      <c r="T396" s="198">
        <f>S396*H396</f>
        <v>0</v>
      </c>
      <c r="U396" s="198">
        <v>0</v>
      </c>
      <c r="V396" s="198">
        <f>U396*H396</f>
        <v>0</v>
      </c>
      <c r="W396" s="198">
        <v>0.00080000000000000004</v>
      </c>
      <c r="X396" s="199">
        <f>W396*H396</f>
        <v>0.030000000000000002</v>
      </c>
      <c r="Y396" s="36"/>
      <c r="Z396" s="36"/>
      <c r="AA396" s="36"/>
      <c r="AB396" s="36"/>
      <c r="AC396" s="36"/>
      <c r="AD396" s="36"/>
      <c r="AE396" s="36"/>
      <c r="AR396" s="200" t="s">
        <v>156</v>
      </c>
      <c r="AT396" s="200" t="s">
        <v>151</v>
      </c>
      <c r="AU396" s="200" t="s">
        <v>86</v>
      </c>
      <c r="AY396" s="17" t="s">
        <v>148</v>
      </c>
      <c r="BE396" s="201">
        <f>IF(O396="základní",K396,0)</f>
        <v>0</v>
      </c>
      <c r="BF396" s="201">
        <f>IF(O396="snížená",K396,0)</f>
        <v>0</v>
      </c>
      <c r="BG396" s="201">
        <f>IF(O396="zákl. přenesená",K396,0)</f>
        <v>0</v>
      </c>
      <c r="BH396" s="201">
        <f>IF(O396="sníž. přenesená",K396,0)</f>
        <v>0</v>
      </c>
      <c r="BI396" s="201">
        <f>IF(O396="nulová",K396,0)</f>
        <v>0</v>
      </c>
      <c r="BJ396" s="17" t="s">
        <v>86</v>
      </c>
      <c r="BK396" s="201">
        <f>ROUND(P396*H396,2)</f>
        <v>0</v>
      </c>
      <c r="BL396" s="17" t="s">
        <v>156</v>
      </c>
      <c r="BM396" s="200" t="s">
        <v>833</v>
      </c>
    </row>
    <row r="397" s="2" customFormat="1">
      <c r="A397" s="36"/>
      <c r="B397" s="37"/>
      <c r="C397" s="36"/>
      <c r="D397" s="202" t="s">
        <v>158</v>
      </c>
      <c r="E397" s="36"/>
      <c r="F397" s="203" t="s">
        <v>834</v>
      </c>
      <c r="G397" s="36"/>
      <c r="H397" s="36"/>
      <c r="I397" s="152"/>
      <c r="J397" s="152"/>
      <c r="K397" s="36"/>
      <c r="L397" s="36"/>
      <c r="M397" s="37"/>
      <c r="N397" s="204"/>
      <c r="O397" s="205"/>
      <c r="P397" s="75"/>
      <c r="Q397" s="75"/>
      <c r="R397" s="75"/>
      <c r="S397" s="75"/>
      <c r="T397" s="75"/>
      <c r="U397" s="75"/>
      <c r="V397" s="75"/>
      <c r="W397" s="75"/>
      <c r="X397" s="76"/>
      <c r="Y397" s="36"/>
      <c r="Z397" s="36"/>
      <c r="AA397" s="36"/>
      <c r="AB397" s="36"/>
      <c r="AC397" s="36"/>
      <c r="AD397" s="36"/>
      <c r="AE397" s="36"/>
      <c r="AT397" s="17" t="s">
        <v>158</v>
      </c>
      <c r="AU397" s="17" t="s">
        <v>86</v>
      </c>
    </row>
    <row r="398" s="13" customFormat="1">
      <c r="A398" s="13"/>
      <c r="B398" s="206"/>
      <c r="C398" s="13"/>
      <c r="D398" s="207" t="s">
        <v>165</v>
      </c>
      <c r="E398" s="208" t="s">
        <v>1</v>
      </c>
      <c r="F398" s="209" t="s">
        <v>829</v>
      </c>
      <c r="G398" s="13"/>
      <c r="H398" s="210">
        <v>37.5</v>
      </c>
      <c r="I398" s="211"/>
      <c r="J398" s="211"/>
      <c r="K398" s="13"/>
      <c r="L398" s="13"/>
      <c r="M398" s="206"/>
      <c r="N398" s="212"/>
      <c r="O398" s="213"/>
      <c r="P398" s="213"/>
      <c r="Q398" s="213"/>
      <c r="R398" s="213"/>
      <c r="S398" s="213"/>
      <c r="T398" s="213"/>
      <c r="U398" s="213"/>
      <c r="V398" s="213"/>
      <c r="W398" s="213"/>
      <c r="X398" s="214"/>
      <c r="Y398" s="13"/>
      <c r="Z398" s="13"/>
      <c r="AA398" s="13"/>
      <c r="AB398" s="13"/>
      <c r="AC398" s="13"/>
      <c r="AD398" s="13"/>
      <c r="AE398" s="13"/>
      <c r="AT398" s="208" t="s">
        <v>165</v>
      </c>
      <c r="AU398" s="208" t="s">
        <v>86</v>
      </c>
      <c r="AV398" s="13" t="s">
        <v>88</v>
      </c>
      <c r="AW398" s="13" t="s">
        <v>4</v>
      </c>
      <c r="AX398" s="13" t="s">
        <v>86</v>
      </c>
      <c r="AY398" s="208" t="s">
        <v>148</v>
      </c>
    </row>
    <row r="399" s="12" customFormat="1" ht="25.92" customHeight="1">
      <c r="A399" s="12"/>
      <c r="B399" s="174"/>
      <c r="C399" s="12"/>
      <c r="D399" s="175" t="s">
        <v>77</v>
      </c>
      <c r="E399" s="176" t="s">
        <v>835</v>
      </c>
      <c r="F399" s="176" t="s">
        <v>836</v>
      </c>
      <c r="G399" s="12"/>
      <c r="H399" s="12"/>
      <c r="I399" s="177"/>
      <c r="J399" s="177"/>
      <c r="K399" s="178">
        <f>BK399</f>
        <v>0</v>
      </c>
      <c r="L399" s="12"/>
      <c r="M399" s="174"/>
      <c r="N399" s="179"/>
      <c r="O399" s="180"/>
      <c r="P399" s="180"/>
      <c r="Q399" s="181">
        <f>SUM(Q400:Q441)</f>
        <v>0</v>
      </c>
      <c r="R399" s="181">
        <f>SUM(R400:R441)</f>
        <v>0</v>
      </c>
      <c r="S399" s="180"/>
      <c r="T399" s="182">
        <f>SUM(T400:T441)</f>
        <v>0</v>
      </c>
      <c r="U399" s="180"/>
      <c r="V399" s="182">
        <f>SUM(V400:V441)</f>
        <v>12.2682345</v>
      </c>
      <c r="W399" s="180"/>
      <c r="X399" s="183">
        <f>SUM(X400:X441)</f>
        <v>74.25</v>
      </c>
      <c r="Y399" s="12"/>
      <c r="Z399" s="12"/>
      <c r="AA399" s="12"/>
      <c r="AB399" s="12"/>
      <c r="AC399" s="12"/>
      <c r="AD399" s="12"/>
      <c r="AE399" s="12"/>
      <c r="AR399" s="175" t="s">
        <v>167</v>
      </c>
      <c r="AT399" s="184" t="s">
        <v>77</v>
      </c>
      <c r="AU399" s="184" t="s">
        <v>78</v>
      </c>
      <c r="AY399" s="175" t="s">
        <v>148</v>
      </c>
      <c r="BK399" s="185">
        <f>SUM(BK400:BK441)</f>
        <v>0</v>
      </c>
    </row>
    <row r="400" s="2" customFormat="1" ht="44.25" customHeight="1">
      <c r="A400" s="36"/>
      <c r="B400" s="151"/>
      <c r="C400" s="188" t="s">
        <v>837</v>
      </c>
      <c r="D400" s="188" t="s">
        <v>151</v>
      </c>
      <c r="E400" s="189" t="s">
        <v>838</v>
      </c>
      <c r="F400" s="190" t="s">
        <v>839</v>
      </c>
      <c r="G400" s="191" t="s">
        <v>170</v>
      </c>
      <c r="H400" s="192">
        <v>251</v>
      </c>
      <c r="I400" s="193"/>
      <c r="J400" s="193"/>
      <c r="K400" s="194">
        <f>ROUND(P400*H400,2)</f>
        <v>0</v>
      </c>
      <c r="L400" s="190" t="s">
        <v>297</v>
      </c>
      <c r="M400" s="37"/>
      <c r="N400" s="195" t="s">
        <v>1</v>
      </c>
      <c r="O400" s="196" t="s">
        <v>41</v>
      </c>
      <c r="P400" s="197">
        <f>I400+J400</f>
        <v>0</v>
      </c>
      <c r="Q400" s="197">
        <f>ROUND(I400*H400,2)</f>
        <v>0</v>
      </c>
      <c r="R400" s="197">
        <f>ROUND(J400*H400,2)</f>
        <v>0</v>
      </c>
      <c r="S400" s="75"/>
      <c r="T400" s="198">
        <f>S400*H400</f>
        <v>0</v>
      </c>
      <c r="U400" s="198">
        <v>0</v>
      </c>
      <c r="V400" s="198">
        <f>U400*H400</f>
        <v>0</v>
      </c>
      <c r="W400" s="198">
        <v>0</v>
      </c>
      <c r="X400" s="199">
        <f>W400*H400</f>
        <v>0</v>
      </c>
      <c r="Y400" s="36"/>
      <c r="Z400" s="36"/>
      <c r="AA400" s="36"/>
      <c r="AB400" s="36"/>
      <c r="AC400" s="36"/>
      <c r="AD400" s="36"/>
      <c r="AE400" s="36"/>
      <c r="AR400" s="200" t="s">
        <v>172</v>
      </c>
      <c r="AT400" s="200" t="s">
        <v>151</v>
      </c>
      <c r="AU400" s="200" t="s">
        <v>86</v>
      </c>
      <c r="AY400" s="17" t="s">
        <v>148</v>
      </c>
      <c r="BE400" s="201">
        <f>IF(O400="základní",K400,0)</f>
        <v>0</v>
      </c>
      <c r="BF400" s="201">
        <f>IF(O400="snížená",K400,0)</f>
        <v>0</v>
      </c>
      <c r="BG400" s="201">
        <f>IF(O400="zákl. přenesená",K400,0)</f>
        <v>0</v>
      </c>
      <c r="BH400" s="201">
        <f>IF(O400="sníž. přenesená",K400,0)</f>
        <v>0</v>
      </c>
      <c r="BI400" s="201">
        <f>IF(O400="nulová",K400,0)</f>
        <v>0</v>
      </c>
      <c r="BJ400" s="17" t="s">
        <v>86</v>
      </c>
      <c r="BK400" s="201">
        <f>ROUND(P400*H400,2)</f>
        <v>0</v>
      </c>
      <c r="BL400" s="17" t="s">
        <v>172</v>
      </c>
      <c r="BM400" s="200" t="s">
        <v>840</v>
      </c>
    </row>
    <row r="401" s="2" customFormat="1">
      <c r="A401" s="36"/>
      <c r="B401" s="37"/>
      <c r="C401" s="36"/>
      <c r="D401" s="202" t="s">
        <v>158</v>
      </c>
      <c r="E401" s="36"/>
      <c r="F401" s="203" t="s">
        <v>841</v>
      </c>
      <c r="G401" s="36"/>
      <c r="H401" s="36"/>
      <c r="I401" s="152"/>
      <c r="J401" s="152"/>
      <c r="K401" s="36"/>
      <c r="L401" s="36"/>
      <c r="M401" s="37"/>
      <c r="N401" s="204"/>
      <c r="O401" s="205"/>
      <c r="P401" s="75"/>
      <c r="Q401" s="75"/>
      <c r="R401" s="75"/>
      <c r="S401" s="75"/>
      <c r="T401" s="75"/>
      <c r="U401" s="75"/>
      <c r="V401" s="75"/>
      <c r="W401" s="75"/>
      <c r="X401" s="76"/>
      <c r="Y401" s="36"/>
      <c r="Z401" s="36"/>
      <c r="AA401" s="36"/>
      <c r="AB401" s="36"/>
      <c r="AC401" s="36"/>
      <c r="AD401" s="36"/>
      <c r="AE401" s="36"/>
      <c r="AT401" s="17" t="s">
        <v>158</v>
      </c>
      <c r="AU401" s="17" t="s">
        <v>86</v>
      </c>
    </row>
    <row r="402" s="13" customFormat="1">
      <c r="A402" s="13"/>
      <c r="B402" s="206"/>
      <c r="C402" s="13"/>
      <c r="D402" s="207" t="s">
        <v>165</v>
      </c>
      <c r="E402" s="208" t="s">
        <v>1</v>
      </c>
      <c r="F402" s="209" t="s">
        <v>842</v>
      </c>
      <c r="G402" s="13"/>
      <c r="H402" s="210">
        <v>251</v>
      </c>
      <c r="I402" s="211"/>
      <c r="J402" s="211"/>
      <c r="K402" s="13"/>
      <c r="L402" s="13"/>
      <c r="M402" s="206"/>
      <c r="N402" s="212"/>
      <c r="O402" s="213"/>
      <c r="P402" s="213"/>
      <c r="Q402" s="213"/>
      <c r="R402" s="213"/>
      <c r="S402" s="213"/>
      <c r="T402" s="213"/>
      <c r="U402" s="213"/>
      <c r="V402" s="213"/>
      <c r="W402" s="213"/>
      <c r="X402" s="214"/>
      <c r="Y402" s="13"/>
      <c r="Z402" s="13"/>
      <c r="AA402" s="13"/>
      <c r="AB402" s="13"/>
      <c r="AC402" s="13"/>
      <c r="AD402" s="13"/>
      <c r="AE402" s="13"/>
      <c r="AT402" s="208" t="s">
        <v>165</v>
      </c>
      <c r="AU402" s="208" t="s">
        <v>86</v>
      </c>
      <c r="AV402" s="13" t="s">
        <v>88</v>
      </c>
      <c r="AW402" s="13" t="s">
        <v>4</v>
      </c>
      <c r="AX402" s="13" t="s">
        <v>86</v>
      </c>
      <c r="AY402" s="208" t="s">
        <v>148</v>
      </c>
    </row>
    <row r="403" s="2" customFormat="1" ht="24.15" customHeight="1">
      <c r="A403" s="36"/>
      <c r="B403" s="151"/>
      <c r="C403" s="188" t="s">
        <v>843</v>
      </c>
      <c r="D403" s="188" t="s">
        <v>151</v>
      </c>
      <c r="E403" s="189" t="s">
        <v>844</v>
      </c>
      <c r="F403" s="190" t="s">
        <v>845</v>
      </c>
      <c r="G403" s="191" t="s">
        <v>170</v>
      </c>
      <c r="H403" s="192">
        <v>288.64999999999998</v>
      </c>
      <c r="I403" s="193"/>
      <c r="J403" s="193"/>
      <c r="K403" s="194">
        <f>ROUND(P403*H403,2)</f>
        <v>0</v>
      </c>
      <c r="L403" s="190" t="s">
        <v>297</v>
      </c>
      <c r="M403" s="37"/>
      <c r="N403" s="195" t="s">
        <v>1</v>
      </c>
      <c r="O403" s="196" t="s">
        <v>41</v>
      </c>
      <c r="P403" s="197">
        <f>I403+J403</f>
        <v>0</v>
      </c>
      <c r="Q403" s="197">
        <f>ROUND(I403*H403,2)</f>
        <v>0</v>
      </c>
      <c r="R403" s="197">
        <f>ROUND(J403*H403,2)</f>
        <v>0</v>
      </c>
      <c r="S403" s="75"/>
      <c r="T403" s="198">
        <f>S403*H403</f>
        <v>0</v>
      </c>
      <c r="U403" s="198">
        <v>3.0000000000000001E-05</v>
      </c>
      <c r="V403" s="198">
        <f>U403*H403</f>
        <v>0.0086594999999999988</v>
      </c>
      <c r="W403" s="198">
        <v>0</v>
      </c>
      <c r="X403" s="199">
        <f>W403*H403</f>
        <v>0</v>
      </c>
      <c r="Y403" s="36"/>
      <c r="Z403" s="36"/>
      <c r="AA403" s="36"/>
      <c r="AB403" s="36"/>
      <c r="AC403" s="36"/>
      <c r="AD403" s="36"/>
      <c r="AE403" s="36"/>
      <c r="AR403" s="200" t="s">
        <v>172</v>
      </c>
      <c r="AT403" s="200" t="s">
        <v>151</v>
      </c>
      <c r="AU403" s="200" t="s">
        <v>86</v>
      </c>
      <c r="AY403" s="17" t="s">
        <v>148</v>
      </c>
      <c r="BE403" s="201">
        <f>IF(O403="základní",K403,0)</f>
        <v>0</v>
      </c>
      <c r="BF403" s="201">
        <f>IF(O403="snížená",K403,0)</f>
        <v>0</v>
      </c>
      <c r="BG403" s="201">
        <f>IF(O403="zákl. přenesená",K403,0)</f>
        <v>0</v>
      </c>
      <c r="BH403" s="201">
        <f>IF(O403="sníž. přenesená",K403,0)</f>
        <v>0</v>
      </c>
      <c r="BI403" s="201">
        <f>IF(O403="nulová",K403,0)</f>
        <v>0</v>
      </c>
      <c r="BJ403" s="17" t="s">
        <v>86</v>
      </c>
      <c r="BK403" s="201">
        <f>ROUND(P403*H403,2)</f>
        <v>0</v>
      </c>
      <c r="BL403" s="17" t="s">
        <v>172</v>
      </c>
      <c r="BM403" s="200" t="s">
        <v>846</v>
      </c>
    </row>
    <row r="404" s="2" customFormat="1">
      <c r="A404" s="36"/>
      <c r="B404" s="37"/>
      <c r="C404" s="36"/>
      <c r="D404" s="202" t="s">
        <v>158</v>
      </c>
      <c r="E404" s="36"/>
      <c r="F404" s="203" t="s">
        <v>847</v>
      </c>
      <c r="G404" s="36"/>
      <c r="H404" s="36"/>
      <c r="I404" s="152"/>
      <c r="J404" s="152"/>
      <c r="K404" s="36"/>
      <c r="L404" s="36"/>
      <c r="M404" s="37"/>
      <c r="N404" s="204"/>
      <c r="O404" s="205"/>
      <c r="P404" s="75"/>
      <c r="Q404" s="75"/>
      <c r="R404" s="75"/>
      <c r="S404" s="75"/>
      <c r="T404" s="75"/>
      <c r="U404" s="75"/>
      <c r="V404" s="75"/>
      <c r="W404" s="75"/>
      <c r="X404" s="76"/>
      <c r="Y404" s="36"/>
      <c r="Z404" s="36"/>
      <c r="AA404" s="36"/>
      <c r="AB404" s="36"/>
      <c r="AC404" s="36"/>
      <c r="AD404" s="36"/>
      <c r="AE404" s="36"/>
      <c r="AT404" s="17" t="s">
        <v>158</v>
      </c>
      <c r="AU404" s="17" t="s">
        <v>86</v>
      </c>
    </row>
    <row r="405" s="13" customFormat="1">
      <c r="A405" s="13"/>
      <c r="B405" s="206"/>
      <c r="C405" s="13"/>
      <c r="D405" s="207" t="s">
        <v>165</v>
      </c>
      <c r="E405" s="208" t="s">
        <v>1</v>
      </c>
      <c r="F405" s="209" t="s">
        <v>842</v>
      </c>
      <c r="G405" s="13"/>
      <c r="H405" s="210">
        <v>251</v>
      </c>
      <c r="I405" s="211"/>
      <c r="J405" s="211"/>
      <c r="K405" s="13"/>
      <c r="L405" s="13"/>
      <c r="M405" s="206"/>
      <c r="N405" s="212"/>
      <c r="O405" s="213"/>
      <c r="P405" s="213"/>
      <c r="Q405" s="213"/>
      <c r="R405" s="213"/>
      <c r="S405" s="213"/>
      <c r="T405" s="213"/>
      <c r="U405" s="213"/>
      <c r="V405" s="213"/>
      <c r="W405" s="213"/>
      <c r="X405" s="214"/>
      <c r="Y405" s="13"/>
      <c r="Z405" s="13"/>
      <c r="AA405" s="13"/>
      <c r="AB405" s="13"/>
      <c r="AC405" s="13"/>
      <c r="AD405" s="13"/>
      <c r="AE405" s="13"/>
      <c r="AT405" s="208" t="s">
        <v>165</v>
      </c>
      <c r="AU405" s="208" t="s">
        <v>86</v>
      </c>
      <c r="AV405" s="13" t="s">
        <v>88</v>
      </c>
      <c r="AW405" s="13" t="s">
        <v>4</v>
      </c>
      <c r="AX405" s="13" t="s">
        <v>86</v>
      </c>
      <c r="AY405" s="208" t="s">
        <v>148</v>
      </c>
    </row>
    <row r="406" s="13" customFormat="1">
      <c r="A406" s="13"/>
      <c r="B406" s="206"/>
      <c r="C406" s="13"/>
      <c r="D406" s="207" t="s">
        <v>165</v>
      </c>
      <c r="E406" s="13"/>
      <c r="F406" s="209" t="s">
        <v>848</v>
      </c>
      <c r="G406" s="13"/>
      <c r="H406" s="210">
        <v>288.64999999999998</v>
      </c>
      <c r="I406" s="211"/>
      <c r="J406" s="211"/>
      <c r="K406" s="13"/>
      <c r="L406" s="13"/>
      <c r="M406" s="206"/>
      <c r="N406" s="212"/>
      <c r="O406" s="213"/>
      <c r="P406" s="213"/>
      <c r="Q406" s="213"/>
      <c r="R406" s="213"/>
      <c r="S406" s="213"/>
      <c r="T406" s="213"/>
      <c r="U406" s="213"/>
      <c r="V406" s="213"/>
      <c r="W406" s="213"/>
      <c r="X406" s="214"/>
      <c r="Y406" s="13"/>
      <c r="Z406" s="13"/>
      <c r="AA406" s="13"/>
      <c r="AB406" s="13"/>
      <c r="AC406" s="13"/>
      <c r="AD406" s="13"/>
      <c r="AE406" s="13"/>
      <c r="AT406" s="208" t="s">
        <v>165</v>
      </c>
      <c r="AU406" s="208" t="s">
        <v>86</v>
      </c>
      <c r="AV406" s="13" t="s">
        <v>88</v>
      </c>
      <c r="AW406" s="13" t="s">
        <v>3</v>
      </c>
      <c r="AX406" s="13" t="s">
        <v>86</v>
      </c>
      <c r="AY406" s="208" t="s">
        <v>148</v>
      </c>
    </row>
    <row r="407" s="2" customFormat="1" ht="55.5" customHeight="1">
      <c r="A407" s="36"/>
      <c r="B407" s="151"/>
      <c r="C407" s="188" t="s">
        <v>849</v>
      </c>
      <c r="D407" s="188" t="s">
        <v>151</v>
      </c>
      <c r="E407" s="189" t="s">
        <v>850</v>
      </c>
      <c r="F407" s="190" t="s">
        <v>851</v>
      </c>
      <c r="G407" s="191" t="s">
        <v>170</v>
      </c>
      <c r="H407" s="192">
        <v>10</v>
      </c>
      <c r="I407" s="193"/>
      <c r="J407" s="193"/>
      <c r="K407" s="194">
        <f>ROUND(P407*H407,2)</f>
        <v>0</v>
      </c>
      <c r="L407" s="190" t="s">
        <v>852</v>
      </c>
      <c r="M407" s="37"/>
      <c r="N407" s="195" t="s">
        <v>1</v>
      </c>
      <c r="O407" s="196" t="s">
        <v>41</v>
      </c>
      <c r="P407" s="197">
        <f>I407+J407</f>
        <v>0</v>
      </c>
      <c r="Q407" s="197">
        <f>ROUND(I407*H407,2)</f>
        <v>0</v>
      </c>
      <c r="R407" s="197">
        <f>ROUND(J407*H407,2)</f>
        <v>0</v>
      </c>
      <c r="S407" s="75"/>
      <c r="T407" s="198">
        <f>S407*H407</f>
        <v>0</v>
      </c>
      <c r="U407" s="198">
        <v>0</v>
      </c>
      <c r="V407" s="198">
        <f>U407*H407</f>
        <v>0</v>
      </c>
      <c r="W407" s="198">
        <v>0.29499999999999998</v>
      </c>
      <c r="X407" s="199">
        <f>W407*H407</f>
        <v>2.9499999999999997</v>
      </c>
      <c r="Y407" s="36"/>
      <c r="Z407" s="36"/>
      <c r="AA407" s="36"/>
      <c r="AB407" s="36"/>
      <c r="AC407" s="36"/>
      <c r="AD407" s="36"/>
      <c r="AE407" s="36"/>
      <c r="AR407" s="200" t="s">
        <v>172</v>
      </c>
      <c r="AT407" s="200" t="s">
        <v>151</v>
      </c>
      <c r="AU407" s="200" t="s">
        <v>86</v>
      </c>
      <c r="AY407" s="17" t="s">
        <v>148</v>
      </c>
      <c r="BE407" s="201">
        <f>IF(O407="základní",K407,0)</f>
        <v>0</v>
      </c>
      <c r="BF407" s="201">
        <f>IF(O407="snížená",K407,0)</f>
        <v>0</v>
      </c>
      <c r="BG407" s="201">
        <f>IF(O407="zákl. přenesená",K407,0)</f>
        <v>0</v>
      </c>
      <c r="BH407" s="201">
        <f>IF(O407="sníž. přenesená",K407,0)</f>
        <v>0</v>
      </c>
      <c r="BI407" s="201">
        <f>IF(O407="nulová",K407,0)</f>
        <v>0</v>
      </c>
      <c r="BJ407" s="17" t="s">
        <v>86</v>
      </c>
      <c r="BK407" s="201">
        <f>ROUND(P407*H407,2)</f>
        <v>0</v>
      </c>
      <c r="BL407" s="17" t="s">
        <v>172</v>
      </c>
      <c r="BM407" s="200" t="s">
        <v>853</v>
      </c>
    </row>
    <row r="408" s="2" customFormat="1">
      <c r="A408" s="36"/>
      <c r="B408" s="37"/>
      <c r="C408" s="36"/>
      <c r="D408" s="202" t="s">
        <v>158</v>
      </c>
      <c r="E408" s="36"/>
      <c r="F408" s="203" t="s">
        <v>854</v>
      </c>
      <c r="G408" s="36"/>
      <c r="H408" s="36"/>
      <c r="I408" s="152"/>
      <c r="J408" s="152"/>
      <c r="K408" s="36"/>
      <c r="L408" s="36"/>
      <c r="M408" s="37"/>
      <c r="N408" s="204"/>
      <c r="O408" s="205"/>
      <c r="P408" s="75"/>
      <c r="Q408" s="75"/>
      <c r="R408" s="75"/>
      <c r="S408" s="75"/>
      <c r="T408" s="75"/>
      <c r="U408" s="75"/>
      <c r="V408" s="75"/>
      <c r="W408" s="75"/>
      <c r="X408" s="76"/>
      <c r="Y408" s="36"/>
      <c r="Z408" s="36"/>
      <c r="AA408" s="36"/>
      <c r="AB408" s="36"/>
      <c r="AC408" s="36"/>
      <c r="AD408" s="36"/>
      <c r="AE408" s="36"/>
      <c r="AT408" s="17" t="s">
        <v>158</v>
      </c>
      <c r="AU408" s="17" t="s">
        <v>86</v>
      </c>
    </row>
    <row r="409" s="13" customFormat="1">
      <c r="A409" s="13"/>
      <c r="B409" s="206"/>
      <c r="C409" s="13"/>
      <c r="D409" s="207" t="s">
        <v>165</v>
      </c>
      <c r="E409" s="208" t="s">
        <v>1</v>
      </c>
      <c r="F409" s="209" t="s">
        <v>203</v>
      </c>
      <c r="G409" s="13"/>
      <c r="H409" s="210">
        <v>10</v>
      </c>
      <c r="I409" s="211"/>
      <c r="J409" s="211"/>
      <c r="K409" s="13"/>
      <c r="L409" s="13"/>
      <c r="M409" s="206"/>
      <c r="N409" s="212"/>
      <c r="O409" s="213"/>
      <c r="P409" s="213"/>
      <c r="Q409" s="213"/>
      <c r="R409" s="213"/>
      <c r="S409" s="213"/>
      <c r="T409" s="213"/>
      <c r="U409" s="213"/>
      <c r="V409" s="213"/>
      <c r="W409" s="213"/>
      <c r="X409" s="214"/>
      <c r="Y409" s="13"/>
      <c r="Z409" s="13"/>
      <c r="AA409" s="13"/>
      <c r="AB409" s="13"/>
      <c r="AC409" s="13"/>
      <c r="AD409" s="13"/>
      <c r="AE409" s="13"/>
      <c r="AT409" s="208" t="s">
        <v>165</v>
      </c>
      <c r="AU409" s="208" t="s">
        <v>86</v>
      </c>
      <c r="AV409" s="13" t="s">
        <v>88</v>
      </c>
      <c r="AW409" s="13" t="s">
        <v>4</v>
      </c>
      <c r="AX409" s="13" t="s">
        <v>86</v>
      </c>
      <c r="AY409" s="208" t="s">
        <v>148</v>
      </c>
    </row>
    <row r="410" s="2" customFormat="1" ht="44.25" customHeight="1">
      <c r="A410" s="36"/>
      <c r="B410" s="151"/>
      <c r="C410" s="188" t="s">
        <v>855</v>
      </c>
      <c r="D410" s="188" t="s">
        <v>151</v>
      </c>
      <c r="E410" s="189" t="s">
        <v>856</v>
      </c>
      <c r="F410" s="190" t="s">
        <v>857</v>
      </c>
      <c r="G410" s="191" t="s">
        <v>170</v>
      </c>
      <c r="H410" s="192">
        <v>120</v>
      </c>
      <c r="I410" s="193"/>
      <c r="J410" s="193"/>
      <c r="K410" s="194">
        <f>ROUND(P410*H410,2)</f>
        <v>0</v>
      </c>
      <c r="L410" s="190" t="s">
        <v>297</v>
      </c>
      <c r="M410" s="37"/>
      <c r="N410" s="195" t="s">
        <v>1</v>
      </c>
      <c r="O410" s="196" t="s">
        <v>41</v>
      </c>
      <c r="P410" s="197">
        <f>I410+J410</f>
        <v>0</v>
      </c>
      <c r="Q410" s="197">
        <f>ROUND(I410*H410,2)</f>
        <v>0</v>
      </c>
      <c r="R410" s="197">
        <f>ROUND(J410*H410,2)</f>
        <v>0</v>
      </c>
      <c r="S410" s="75"/>
      <c r="T410" s="198">
        <f>S410*H410</f>
        <v>0</v>
      </c>
      <c r="U410" s="198">
        <v>0</v>
      </c>
      <c r="V410" s="198">
        <f>U410*H410</f>
        <v>0</v>
      </c>
      <c r="W410" s="198">
        <v>0.44</v>
      </c>
      <c r="X410" s="199">
        <f>W410*H410</f>
        <v>52.799999999999997</v>
      </c>
      <c r="Y410" s="36"/>
      <c r="Z410" s="36"/>
      <c r="AA410" s="36"/>
      <c r="AB410" s="36"/>
      <c r="AC410" s="36"/>
      <c r="AD410" s="36"/>
      <c r="AE410" s="36"/>
      <c r="AR410" s="200" t="s">
        <v>172</v>
      </c>
      <c r="AT410" s="200" t="s">
        <v>151</v>
      </c>
      <c r="AU410" s="200" t="s">
        <v>86</v>
      </c>
      <c r="AY410" s="17" t="s">
        <v>148</v>
      </c>
      <c r="BE410" s="201">
        <f>IF(O410="základní",K410,0)</f>
        <v>0</v>
      </c>
      <c r="BF410" s="201">
        <f>IF(O410="snížená",K410,0)</f>
        <v>0</v>
      </c>
      <c r="BG410" s="201">
        <f>IF(O410="zákl. přenesená",K410,0)</f>
        <v>0</v>
      </c>
      <c r="BH410" s="201">
        <f>IF(O410="sníž. přenesená",K410,0)</f>
        <v>0</v>
      </c>
      <c r="BI410" s="201">
        <f>IF(O410="nulová",K410,0)</f>
        <v>0</v>
      </c>
      <c r="BJ410" s="17" t="s">
        <v>86</v>
      </c>
      <c r="BK410" s="201">
        <f>ROUND(P410*H410,2)</f>
        <v>0</v>
      </c>
      <c r="BL410" s="17" t="s">
        <v>172</v>
      </c>
      <c r="BM410" s="200" t="s">
        <v>858</v>
      </c>
    </row>
    <row r="411" s="2" customFormat="1">
      <c r="A411" s="36"/>
      <c r="B411" s="37"/>
      <c r="C411" s="36"/>
      <c r="D411" s="202" t="s">
        <v>158</v>
      </c>
      <c r="E411" s="36"/>
      <c r="F411" s="203" t="s">
        <v>859</v>
      </c>
      <c r="G411" s="36"/>
      <c r="H411" s="36"/>
      <c r="I411" s="152"/>
      <c r="J411" s="152"/>
      <c r="K411" s="36"/>
      <c r="L411" s="36"/>
      <c r="M411" s="37"/>
      <c r="N411" s="204"/>
      <c r="O411" s="205"/>
      <c r="P411" s="75"/>
      <c r="Q411" s="75"/>
      <c r="R411" s="75"/>
      <c r="S411" s="75"/>
      <c r="T411" s="75"/>
      <c r="U411" s="75"/>
      <c r="V411" s="75"/>
      <c r="W411" s="75"/>
      <c r="X411" s="76"/>
      <c r="Y411" s="36"/>
      <c r="Z411" s="36"/>
      <c r="AA411" s="36"/>
      <c r="AB411" s="36"/>
      <c r="AC411" s="36"/>
      <c r="AD411" s="36"/>
      <c r="AE411" s="36"/>
      <c r="AT411" s="17" t="s">
        <v>158</v>
      </c>
      <c r="AU411" s="17" t="s">
        <v>86</v>
      </c>
    </row>
    <row r="412" s="13" customFormat="1">
      <c r="A412" s="13"/>
      <c r="B412" s="206"/>
      <c r="C412" s="13"/>
      <c r="D412" s="207" t="s">
        <v>165</v>
      </c>
      <c r="E412" s="208" t="s">
        <v>1</v>
      </c>
      <c r="F412" s="209" t="s">
        <v>860</v>
      </c>
      <c r="G412" s="13"/>
      <c r="H412" s="210">
        <v>9</v>
      </c>
      <c r="I412" s="211"/>
      <c r="J412" s="211"/>
      <c r="K412" s="13"/>
      <c r="L412" s="13"/>
      <c r="M412" s="206"/>
      <c r="N412" s="212"/>
      <c r="O412" s="213"/>
      <c r="P412" s="213"/>
      <c r="Q412" s="213"/>
      <c r="R412" s="213"/>
      <c r="S412" s="213"/>
      <c r="T412" s="213"/>
      <c r="U412" s="213"/>
      <c r="V412" s="213"/>
      <c r="W412" s="213"/>
      <c r="X412" s="214"/>
      <c r="Y412" s="13"/>
      <c r="Z412" s="13"/>
      <c r="AA412" s="13"/>
      <c r="AB412" s="13"/>
      <c r="AC412" s="13"/>
      <c r="AD412" s="13"/>
      <c r="AE412" s="13"/>
      <c r="AT412" s="208" t="s">
        <v>165</v>
      </c>
      <c r="AU412" s="208" t="s">
        <v>86</v>
      </c>
      <c r="AV412" s="13" t="s">
        <v>88</v>
      </c>
      <c r="AW412" s="13" t="s">
        <v>4</v>
      </c>
      <c r="AX412" s="13" t="s">
        <v>78</v>
      </c>
      <c r="AY412" s="208" t="s">
        <v>148</v>
      </c>
    </row>
    <row r="413" s="13" customFormat="1">
      <c r="A413" s="13"/>
      <c r="B413" s="206"/>
      <c r="C413" s="13"/>
      <c r="D413" s="207" t="s">
        <v>165</v>
      </c>
      <c r="E413" s="208" t="s">
        <v>1</v>
      </c>
      <c r="F413" s="209" t="s">
        <v>861</v>
      </c>
      <c r="G413" s="13"/>
      <c r="H413" s="210">
        <v>10</v>
      </c>
      <c r="I413" s="211"/>
      <c r="J413" s="211"/>
      <c r="K413" s="13"/>
      <c r="L413" s="13"/>
      <c r="M413" s="206"/>
      <c r="N413" s="212"/>
      <c r="O413" s="213"/>
      <c r="P413" s="213"/>
      <c r="Q413" s="213"/>
      <c r="R413" s="213"/>
      <c r="S413" s="213"/>
      <c r="T413" s="213"/>
      <c r="U413" s="213"/>
      <c r="V413" s="213"/>
      <c r="W413" s="213"/>
      <c r="X413" s="214"/>
      <c r="Y413" s="13"/>
      <c r="Z413" s="13"/>
      <c r="AA413" s="13"/>
      <c r="AB413" s="13"/>
      <c r="AC413" s="13"/>
      <c r="AD413" s="13"/>
      <c r="AE413" s="13"/>
      <c r="AT413" s="208" t="s">
        <v>165</v>
      </c>
      <c r="AU413" s="208" t="s">
        <v>86</v>
      </c>
      <c r="AV413" s="13" t="s">
        <v>88</v>
      </c>
      <c r="AW413" s="13" t="s">
        <v>4</v>
      </c>
      <c r="AX413" s="13" t="s">
        <v>78</v>
      </c>
      <c r="AY413" s="208" t="s">
        <v>148</v>
      </c>
    </row>
    <row r="414" s="13" customFormat="1">
      <c r="A414" s="13"/>
      <c r="B414" s="206"/>
      <c r="C414" s="13"/>
      <c r="D414" s="207" t="s">
        <v>165</v>
      </c>
      <c r="E414" s="208" t="s">
        <v>1</v>
      </c>
      <c r="F414" s="209" t="s">
        <v>862</v>
      </c>
      <c r="G414" s="13"/>
      <c r="H414" s="210">
        <v>101</v>
      </c>
      <c r="I414" s="211"/>
      <c r="J414" s="211"/>
      <c r="K414" s="13"/>
      <c r="L414" s="13"/>
      <c r="M414" s="206"/>
      <c r="N414" s="212"/>
      <c r="O414" s="213"/>
      <c r="P414" s="213"/>
      <c r="Q414" s="213"/>
      <c r="R414" s="213"/>
      <c r="S414" s="213"/>
      <c r="T414" s="213"/>
      <c r="U414" s="213"/>
      <c r="V414" s="213"/>
      <c r="W414" s="213"/>
      <c r="X414" s="214"/>
      <c r="Y414" s="13"/>
      <c r="Z414" s="13"/>
      <c r="AA414" s="13"/>
      <c r="AB414" s="13"/>
      <c r="AC414" s="13"/>
      <c r="AD414" s="13"/>
      <c r="AE414" s="13"/>
      <c r="AT414" s="208" t="s">
        <v>165</v>
      </c>
      <c r="AU414" s="208" t="s">
        <v>86</v>
      </c>
      <c r="AV414" s="13" t="s">
        <v>88</v>
      </c>
      <c r="AW414" s="13" t="s">
        <v>4</v>
      </c>
      <c r="AX414" s="13" t="s">
        <v>78</v>
      </c>
      <c r="AY414" s="208" t="s">
        <v>148</v>
      </c>
    </row>
    <row r="415" s="14" customFormat="1">
      <c r="A415" s="14"/>
      <c r="B415" s="226"/>
      <c r="C415" s="14"/>
      <c r="D415" s="207" t="s">
        <v>165</v>
      </c>
      <c r="E415" s="227" t="s">
        <v>1</v>
      </c>
      <c r="F415" s="228" t="s">
        <v>354</v>
      </c>
      <c r="G415" s="14"/>
      <c r="H415" s="229">
        <v>120</v>
      </c>
      <c r="I415" s="230"/>
      <c r="J415" s="230"/>
      <c r="K415" s="14"/>
      <c r="L415" s="14"/>
      <c r="M415" s="226"/>
      <c r="N415" s="231"/>
      <c r="O415" s="232"/>
      <c r="P415" s="232"/>
      <c r="Q415" s="232"/>
      <c r="R415" s="232"/>
      <c r="S415" s="232"/>
      <c r="T415" s="232"/>
      <c r="U415" s="232"/>
      <c r="V415" s="232"/>
      <c r="W415" s="232"/>
      <c r="X415" s="233"/>
      <c r="Y415" s="14"/>
      <c r="Z415" s="14"/>
      <c r="AA415" s="14"/>
      <c r="AB415" s="14"/>
      <c r="AC415" s="14"/>
      <c r="AD415" s="14"/>
      <c r="AE415" s="14"/>
      <c r="AT415" s="227" t="s">
        <v>165</v>
      </c>
      <c r="AU415" s="227" t="s">
        <v>86</v>
      </c>
      <c r="AV415" s="14" t="s">
        <v>156</v>
      </c>
      <c r="AW415" s="14" t="s">
        <v>4</v>
      </c>
      <c r="AX415" s="14" t="s">
        <v>86</v>
      </c>
      <c r="AY415" s="227" t="s">
        <v>148</v>
      </c>
    </row>
    <row r="416" s="2" customFormat="1" ht="37.8" customHeight="1">
      <c r="A416" s="36"/>
      <c r="B416" s="151"/>
      <c r="C416" s="188" t="s">
        <v>863</v>
      </c>
      <c r="D416" s="188" t="s">
        <v>151</v>
      </c>
      <c r="E416" s="189" t="s">
        <v>864</v>
      </c>
      <c r="F416" s="190" t="s">
        <v>865</v>
      </c>
      <c r="G416" s="191" t="s">
        <v>170</v>
      </c>
      <c r="H416" s="192">
        <v>120</v>
      </c>
      <c r="I416" s="193"/>
      <c r="J416" s="193"/>
      <c r="K416" s="194">
        <f>ROUND(P416*H416,2)</f>
        <v>0</v>
      </c>
      <c r="L416" s="190" t="s">
        <v>297</v>
      </c>
      <c r="M416" s="37"/>
      <c r="N416" s="195" t="s">
        <v>1</v>
      </c>
      <c r="O416" s="196" t="s">
        <v>41</v>
      </c>
      <c r="P416" s="197">
        <f>I416+J416</f>
        <v>0</v>
      </c>
      <c r="Q416" s="197">
        <f>ROUND(I416*H416,2)</f>
        <v>0</v>
      </c>
      <c r="R416" s="197">
        <f>ROUND(J416*H416,2)</f>
        <v>0</v>
      </c>
      <c r="S416" s="75"/>
      <c r="T416" s="198">
        <f>S416*H416</f>
        <v>0</v>
      </c>
      <c r="U416" s="198">
        <v>0</v>
      </c>
      <c r="V416" s="198">
        <f>U416*H416</f>
        <v>0</v>
      </c>
      <c r="W416" s="198">
        <v>0</v>
      </c>
      <c r="X416" s="199">
        <f>W416*H416</f>
        <v>0</v>
      </c>
      <c r="Y416" s="36"/>
      <c r="Z416" s="36"/>
      <c r="AA416" s="36"/>
      <c r="AB416" s="36"/>
      <c r="AC416" s="36"/>
      <c r="AD416" s="36"/>
      <c r="AE416" s="36"/>
      <c r="AR416" s="200" t="s">
        <v>172</v>
      </c>
      <c r="AT416" s="200" t="s">
        <v>151</v>
      </c>
      <c r="AU416" s="200" t="s">
        <v>86</v>
      </c>
      <c r="AY416" s="17" t="s">
        <v>148</v>
      </c>
      <c r="BE416" s="201">
        <f>IF(O416="základní",K416,0)</f>
        <v>0</v>
      </c>
      <c r="BF416" s="201">
        <f>IF(O416="snížená",K416,0)</f>
        <v>0</v>
      </c>
      <c r="BG416" s="201">
        <f>IF(O416="zákl. přenesená",K416,0)</f>
        <v>0</v>
      </c>
      <c r="BH416" s="201">
        <f>IF(O416="sníž. přenesená",K416,0)</f>
        <v>0</v>
      </c>
      <c r="BI416" s="201">
        <f>IF(O416="nulová",K416,0)</f>
        <v>0</v>
      </c>
      <c r="BJ416" s="17" t="s">
        <v>86</v>
      </c>
      <c r="BK416" s="201">
        <f>ROUND(P416*H416,2)</f>
        <v>0</v>
      </c>
      <c r="BL416" s="17" t="s">
        <v>172</v>
      </c>
      <c r="BM416" s="200" t="s">
        <v>866</v>
      </c>
    </row>
    <row r="417" s="2" customFormat="1">
      <c r="A417" s="36"/>
      <c r="B417" s="37"/>
      <c r="C417" s="36"/>
      <c r="D417" s="202" t="s">
        <v>158</v>
      </c>
      <c r="E417" s="36"/>
      <c r="F417" s="203" t="s">
        <v>867</v>
      </c>
      <c r="G417" s="36"/>
      <c r="H417" s="36"/>
      <c r="I417" s="152"/>
      <c r="J417" s="152"/>
      <c r="K417" s="36"/>
      <c r="L417" s="36"/>
      <c r="M417" s="37"/>
      <c r="N417" s="204"/>
      <c r="O417" s="205"/>
      <c r="P417" s="75"/>
      <c r="Q417" s="75"/>
      <c r="R417" s="75"/>
      <c r="S417" s="75"/>
      <c r="T417" s="75"/>
      <c r="U417" s="75"/>
      <c r="V417" s="75"/>
      <c r="W417" s="75"/>
      <c r="X417" s="76"/>
      <c r="Y417" s="36"/>
      <c r="Z417" s="36"/>
      <c r="AA417" s="36"/>
      <c r="AB417" s="36"/>
      <c r="AC417" s="36"/>
      <c r="AD417" s="36"/>
      <c r="AE417" s="36"/>
      <c r="AT417" s="17" t="s">
        <v>158</v>
      </c>
      <c r="AU417" s="17" t="s">
        <v>86</v>
      </c>
    </row>
    <row r="418" s="13" customFormat="1">
      <c r="A418" s="13"/>
      <c r="B418" s="206"/>
      <c r="C418" s="13"/>
      <c r="D418" s="207" t="s">
        <v>165</v>
      </c>
      <c r="E418" s="208" t="s">
        <v>1</v>
      </c>
      <c r="F418" s="209" t="s">
        <v>860</v>
      </c>
      <c r="G418" s="13"/>
      <c r="H418" s="210">
        <v>9</v>
      </c>
      <c r="I418" s="211"/>
      <c r="J418" s="211"/>
      <c r="K418" s="13"/>
      <c r="L418" s="13"/>
      <c r="M418" s="206"/>
      <c r="N418" s="212"/>
      <c r="O418" s="213"/>
      <c r="P418" s="213"/>
      <c r="Q418" s="213"/>
      <c r="R418" s="213"/>
      <c r="S418" s="213"/>
      <c r="T418" s="213"/>
      <c r="U418" s="213"/>
      <c r="V418" s="213"/>
      <c r="W418" s="213"/>
      <c r="X418" s="214"/>
      <c r="Y418" s="13"/>
      <c r="Z418" s="13"/>
      <c r="AA418" s="13"/>
      <c r="AB418" s="13"/>
      <c r="AC418" s="13"/>
      <c r="AD418" s="13"/>
      <c r="AE418" s="13"/>
      <c r="AT418" s="208" t="s">
        <v>165</v>
      </c>
      <c r="AU418" s="208" t="s">
        <v>86</v>
      </c>
      <c r="AV418" s="13" t="s">
        <v>88</v>
      </c>
      <c r="AW418" s="13" t="s">
        <v>4</v>
      </c>
      <c r="AX418" s="13" t="s">
        <v>78</v>
      </c>
      <c r="AY418" s="208" t="s">
        <v>148</v>
      </c>
    </row>
    <row r="419" s="13" customFormat="1">
      <c r="A419" s="13"/>
      <c r="B419" s="206"/>
      <c r="C419" s="13"/>
      <c r="D419" s="207" t="s">
        <v>165</v>
      </c>
      <c r="E419" s="208" t="s">
        <v>1</v>
      </c>
      <c r="F419" s="209" t="s">
        <v>861</v>
      </c>
      <c r="G419" s="13"/>
      <c r="H419" s="210">
        <v>10</v>
      </c>
      <c r="I419" s="211"/>
      <c r="J419" s="211"/>
      <c r="K419" s="13"/>
      <c r="L419" s="13"/>
      <c r="M419" s="206"/>
      <c r="N419" s="212"/>
      <c r="O419" s="213"/>
      <c r="P419" s="213"/>
      <c r="Q419" s="213"/>
      <c r="R419" s="213"/>
      <c r="S419" s="213"/>
      <c r="T419" s="213"/>
      <c r="U419" s="213"/>
      <c r="V419" s="213"/>
      <c r="W419" s="213"/>
      <c r="X419" s="214"/>
      <c r="Y419" s="13"/>
      <c r="Z419" s="13"/>
      <c r="AA419" s="13"/>
      <c r="AB419" s="13"/>
      <c r="AC419" s="13"/>
      <c r="AD419" s="13"/>
      <c r="AE419" s="13"/>
      <c r="AT419" s="208" t="s">
        <v>165</v>
      </c>
      <c r="AU419" s="208" t="s">
        <v>86</v>
      </c>
      <c r="AV419" s="13" t="s">
        <v>88</v>
      </c>
      <c r="AW419" s="13" t="s">
        <v>4</v>
      </c>
      <c r="AX419" s="13" t="s">
        <v>78</v>
      </c>
      <c r="AY419" s="208" t="s">
        <v>148</v>
      </c>
    </row>
    <row r="420" s="13" customFormat="1">
      <c r="A420" s="13"/>
      <c r="B420" s="206"/>
      <c r="C420" s="13"/>
      <c r="D420" s="207" t="s">
        <v>165</v>
      </c>
      <c r="E420" s="208" t="s">
        <v>1</v>
      </c>
      <c r="F420" s="209" t="s">
        <v>862</v>
      </c>
      <c r="G420" s="13"/>
      <c r="H420" s="210">
        <v>101</v>
      </c>
      <c r="I420" s="211"/>
      <c r="J420" s="211"/>
      <c r="K420" s="13"/>
      <c r="L420" s="13"/>
      <c r="M420" s="206"/>
      <c r="N420" s="212"/>
      <c r="O420" s="213"/>
      <c r="P420" s="213"/>
      <c r="Q420" s="213"/>
      <c r="R420" s="213"/>
      <c r="S420" s="213"/>
      <c r="T420" s="213"/>
      <c r="U420" s="213"/>
      <c r="V420" s="213"/>
      <c r="W420" s="213"/>
      <c r="X420" s="214"/>
      <c r="Y420" s="13"/>
      <c r="Z420" s="13"/>
      <c r="AA420" s="13"/>
      <c r="AB420" s="13"/>
      <c r="AC420" s="13"/>
      <c r="AD420" s="13"/>
      <c r="AE420" s="13"/>
      <c r="AT420" s="208" t="s">
        <v>165</v>
      </c>
      <c r="AU420" s="208" t="s">
        <v>86</v>
      </c>
      <c r="AV420" s="13" t="s">
        <v>88</v>
      </c>
      <c r="AW420" s="13" t="s">
        <v>4</v>
      </c>
      <c r="AX420" s="13" t="s">
        <v>78</v>
      </c>
      <c r="AY420" s="208" t="s">
        <v>148</v>
      </c>
    </row>
    <row r="421" s="14" customFormat="1">
      <c r="A421" s="14"/>
      <c r="B421" s="226"/>
      <c r="C421" s="14"/>
      <c r="D421" s="207" t="s">
        <v>165</v>
      </c>
      <c r="E421" s="227" t="s">
        <v>1</v>
      </c>
      <c r="F421" s="228" t="s">
        <v>354</v>
      </c>
      <c r="G421" s="14"/>
      <c r="H421" s="229">
        <v>120</v>
      </c>
      <c r="I421" s="230"/>
      <c r="J421" s="230"/>
      <c r="K421" s="14"/>
      <c r="L421" s="14"/>
      <c r="M421" s="226"/>
      <c r="N421" s="231"/>
      <c r="O421" s="232"/>
      <c r="P421" s="232"/>
      <c r="Q421" s="232"/>
      <c r="R421" s="232"/>
      <c r="S421" s="232"/>
      <c r="T421" s="232"/>
      <c r="U421" s="232"/>
      <c r="V421" s="232"/>
      <c r="W421" s="232"/>
      <c r="X421" s="233"/>
      <c r="Y421" s="14"/>
      <c r="Z421" s="14"/>
      <c r="AA421" s="14"/>
      <c r="AB421" s="14"/>
      <c r="AC421" s="14"/>
      <c r="AD421" s="14"/>
      <c r="AE421" s="14"/>
      <c r="AT421" s="227" t="s">
        <v>165</v>
      </c>
      <c r="AU421" s="227" t="s">
        <v>86</v>
      </c>
      <c r="AV421" s="14" t="s">
        <v>156</v>
      </c>
      <c r="AW421" s="14" t="s">
        <v>4</v>
      </c>
      <c r="AX421" s="14" t="s">
        <v>86</v>
      </c>
      <c r="AY421" s="227" t="s">
        <v>148</v>
      </c>
    </row>
    <row r="422" s="2" customFormat="1" ht="49.05" customHeight="1">
      <c r="A422" s="36"/>
      <c r="B422" s="151"/>
      <c r="C422" s="188" t="s">
        <v>868</v>
      </c>
      <c r="D422" s="188" t="s">
        <v>151</v>
      </c>
      <c r="E422" s="189" t="s">
        <v>869</v>
      </c>
      <c r="F422" s="190" t="s">
        <v>870</v>
      </c>
      <c r="G422" s="191" t="s">
        <v>170</v>
      </c>
      <c r="H422" s="192">
        <v>12.5</v>
      </c>
      <c r="I422" s="193"/>
      <c r="J422" s="193"/>
      <c r="K422" s="194">
        <f>ROUND(P422*H422,2)</f>
        <v>0</v>
      </c>
      <c r="L422" s="190" t="s">
        <v>297</v>
      </c>
      <c r="M422" s="37"/>
      <c r="N422" s="195" t="s">
        <v>1</v>
      </c>
      <c r="O422" s="196" t="s">
        <v>41</v>
      </c>
      <c r="P422" s="197">
        <f>I422+J422</f>
        <v>0</v>
      </c>
      <c r="Q422" s="197">
        <f>ROUND(I422*H422,2)</f>
        <v>0</v>
      </c>
      <c r="R422" s="197">
        <f>ROUND(J422*H422,2)</f>
        <v>0</v>
      </c>
      <c r="S422" s="75"/>
      <c r="T422" s="198">
        <f>S422*H422</f>
        <v>0</v>
      </c>
      <c r="U422" s="198">
        <v>0.084250000000000005</v>
      </c>
      <c r="V422" s="198">
        <f>U422*H422</f>
        <v>1.0531250000000001</v>
      </c>
      <c r="W422" s="198">
        <v>0</v>
      </c>
      <c r="X422" s="199">
        <f>W422*H422</f>
        <v>0</v>
      </c>
      <c r="Y422" s="36"/>
      <c r="Z422" s="36"/>
      <c r="AA422" s="36"/>
      <c r="AB422" s="36"/>
      <c r="AC422" s="36"/>
      <c r="AD422" s="36"/>
      <c r="AE422" s="36"/>
      <c r="AR422" s="200" t="s">
        <v>172</v>
      </c>
      <c r="AT422" s="200" t="s">
        <v>151</v>
      </c>
      <c r="AU422" s="200" t="s">
        <v>86</v>
      </c>
      <c r="AY422" s="17" t="s">
        <v>148</v>
      </c>
      <c r="BE422" s="201">
        <f>IF(O422="základní",K422,0)</f>
        <v>0</v>
      </c>
      <c r="BF422" s="201">
        <f>IF(O422="snížená",K422,0)</f>
        <v>0</v>
      </c>
      <c r="BG422" s="201">
        <f>IF(O422="zákl. přenesená",K422,0)</f>
        <v>0</v>
      </c>
      <c r="BH422" s="201">
        <f>IF(O422="sníž. přenesená",K422,0)</f>
        <v>0</v>
      </c>
      <c r="BI422" s="201">
        <f>IF(O422="nulová",K422,0)</f>
        <v>0</v>
      </c>
      <c r="BJ422" s="17" t="s">
        <v>86</v>
      </c>
      <c r="BK422" s="201">
        <f>ROUND(P422*H422,2)</f>
        <v>0</v>
      </c>
      <c r="BL422" s="17" t="s">
        <v>172</v>
      </c>
      <c r="BM422" s="200" t="s">
        <v>871</v>
      </c>
    </row>
    <row r="423" s="2" customFormat="1">
      <c r="A423" s="36"/>
      <c r="B423" s="37"/>
      <c r="C423" s="36"/>
      <c r="D423" s="202" t="s">
        <v>158</v>
      </c>
      <c r="E423" s="36"/>
      <c r="F423" s="203" t="s">
        <v>872</v>
      </c>
      <c r="G423" s="36"/>
      <c r="H423" s="36"/>
      <c r="I423" s="152"/>
      <c r="J423" s="152"/>
      <c r="K423" s="36"/>
      <c r="L423" s="36"/>
      <c r="M423" s="37"/>
      <c r="N423" s="204"/>
      <c r="O423" s="205"/>
      <c r="P423" s="75"/>
      <c r="Q423" s="75"/>
      <c r="R423" s="75"/>
      <c r="S423" s="75"/>
      <c r="T423" s="75"/>
      <c r="U423" s="75"/>
      <c r="V423" s="75"/>
      <c r="W423" s="75"/>
      <c r="X423" s="76"/>
      <c r="Y423" s="36"/>
      <c r="Z423" s="36"/>
      <c r="AA423" s="36"/>
      <c r="AB423" s="36"/>
      <c r="AC423" s="36"/>
      <c r="AD423" s="36"/>
      <c r="AE423" s="36"/>
      <c r="AT423" s="17" t="s">
        <v>158</v>
      </c>
      <c r="AU423" s="17" t="s">
        <v>86</v>
      </c>
    </row>
    <row r="424" s="13" customFormat="1">
      <c r="A424" s="13"/>
      <c r="B424" s="206"/>
      <c r="C424" s="13"/>
      <c r="D424" s="207" t="s">
        <v>165</v>
      </c>
      <c r="E424" s="208" t="s">
        <v>1</v>
      </c>
      <c r="F424" s="209" t="s">
        <v>873</v>
      </c>
      <c r="G424" s="13"/>
      <c r="H424" s="210">
        <v>12.5</v>
      </c>
      <c r="I424" s="211"/>
      <c r="J424" s="211"/>
      <c r="K424" s="13"/>
      <c r="L424" s="13"/>
      <c r="M424" s="206"/>
      <c r="N424" s="212"/>
      <c r="O424" s="213"/>
      <c r="P424" s="213"/>
      <c r="Q424" s="213"/>
      <c r="R424" s="213"/>
      <c r="S424" s="213"/>
      <c r="T424" s="213"/>
      <c r="U424" s="213"/>
      <c r="V424" s="213"/>
      <c r="W424" s="213"/>
      <c r="X424" s="214"/>
      <c r="Y424" s="13"/>
      <c r="Z424" s="13"/>
      <c r="AA424" s="13"/>
      <c r="AB424" s="13"/>
      <c r="AC424" s="13"/>
      <c r="AD424" s="13"/>
      <c r="AE424" s="13"/>
      <c r="AT424" s="208" t="s">
        <v>165</v>
      </c>
      <c r="AU424" s="208" t="s">
        <v>86</v>
      </c>
      <c r="AV424" s="13" t="s">
        <v>88</v>
      </c>
      <c r="AW424" s="13" t="s">
        <v>4</v>
      </c>
      <c r="AX424" s="13" t="s">
        <v>86</v>
      </c>
      <c r="AY424" s="208" t="s">
        <v>148</v>
      </c>
    </row>
    <row r="425" s="2" customFormat="1" ht="24.15" customHeight="1">
      <c r="A425" s="36"/>
      <c r="B425" s="151"/>
      <c r="C425" s="215" t="s">
        <v>874</v>
      </c>
      <c r="D425" s="215" t="s">
        <v>230</v>
      </c>
      <c r="E425" s="216" t="s">
        <v>875</v>
      </c>
      <c r="F425" s="217" t="s">
        <v>876</v>
      </c>
      <c r="G425" s="218" t="s">
        <v>170</v>
      </c>
      <c r="H425" s="219">
        <v>2.5</v>
      </c>
      <c r="I425" s="220"/>
      <c r="J425" s="221"/>
      <c r="K425" s="222">
        <f>ROUND(P425*H425,2)</f>
        <v>0</v>
      </c>
      <c r="L425" s="217" t="s">
        <v>297</v>
      </c>
      <c r="M425" s="223"/>
      <c r="N425" s="224" t="s">
        <v>1</v>
      </c>
      <c r="O425" s="196" t="s">
        <v>41</v>
      </c>
      <c r="P425" s="197">
        <f>I425+J425</f>
        <v>0</v>
      </c>
      <c r="Q425" s="197">
        <f>ROUND(I425*H425,2)</f>
        <v>0</v>
      </c>
      <c r="R425" s="197">
        <f>ROUND(J425*H425,2)</f>
        <v>0</v>
      </c>
      <c r="S425" s="75"/>
      <c r="T425" s="198">
        <f>S425*H425</f>
        <v>0</v>
      </c>
      <c r="U425" s="198">
        <v>0.067000000000000004</v>
      </c>
      <c r="V425" s="198">
        <f>U425*H425</f>
        <v>0.16750000000000001</v>
      </c>
      <c r="W425" s="198">
        <v>0</v>
      </c>
      <c r="X425" s="199">
        <f>W425*H425</f>
        <v>0</v>
      </c>
      <c r="Y425" s="36"/>
      <c r="Z425" s="36"/>
      <c r="AA425" s="36"/>
      <c r="AB425" s="36"/>
      <c r="AC425" s="36"/>
      <c r="AD425" s="36"/>
      <c r="AE425" s="36"/>
      <c r="AR425" s="200" t="s">
        <v>380</v>
      </c>
      <c r="AT425" s="200" t="s">
        <v>230</v>
      </c>
      <c r="AU425" s="200" t="s">
        <v>86</v>
      </c>
      <c r="AY425" s="17" t="s">
        <v>148</v>
      </c>
      <c r="BE425" s="201">
        <f>IF(O425="základní",K425,0)</f>
        <v>0</v>
      </c>
      <c r="BF425" s="201">
        <f>IF(O425="snížená",K425,0)</f>
        <v>0</v>
      </c>
      <c r="BG425" s="201">
        <f>IF(O425="zákl. přenesená",K425,0)</f>
        <v>0</v>
      </c>
      <c r="BH425" s="201">
        <f>IF(O425="sníž. přenesená",K425,0)</f>
        <v>0</v>
      </c>
      <c r="BI425" s="201">
        <f>IF(O425="nulová",K425,0)</f>
        <v>0</v>
      </c>
      <c r="BJ425" s="17" t="s">
        <v>86</v>
      </c>
      <c r="BK425" s="201">
        <f>ROUND(P425*H425,2)</f>
        <v>0</v>
      </c>
      <c r="BL425" s="17" t="s">
        <v>172</v>
      </c>
      <c r="BM425" s="200" t="s">
        <v>877</v>
      </c>
    </row>
    <row r="426" s="13" customFormat="1">
      <c r="A426" s="13"/>
      <c r="B426" s="206"/>
      <c r="C426" s="13"/>
      <c r="D426" s="207" t="s">
        <v>165</v>
      </c>
      <c r="E426" s="208" t="s">
        <v>1</v>
      </c>
      <c r="F426" s="209" t="s">
        <v>878</v>
      </c>
      <c r="G426" s="13"/>
      <c r="H426" s="210">
        <v>2.5</v>
      </c>
      <c r="I426" s="211"/>
      <c r="J426" s="211"/>
      <c r="K426" s="13"/>
      <c r="L426" s="13"/>
      <c r="M426" s="206"/>
      <c r="N426" s="212"/>
      <c r="O426" s="213"/>
      <c r="P426" s="213"/>
      <c r="Q426" s="213"/>
      <c r="R426" s="213"/>
      <c r="S426" s="213"/>
      <c r="T426" s="213"/>
      <c r="U426" s="213"/>
      <c r="V426" s="213"/>
      <c r="W426" s="213"/>
      <c r="X426" s="214"/>
      <c r="Y426" s="13"/>
      <c r="Z426" s="13"/>
      <c r="AA426" s="13"/>
      <c r="AB426" s="13"/>
      <c r="AC426" s="13"/>
      <c r="AD426" s="13"/>
      <c r="AE426" s="13"/>
      <c r="AT426" s="208" t="s">
        <v>165</v>
      </c>
      <c r="AU426" s="208" t="s">
        <v>86</v>
      </c>
      <c r="AV426" s="13" t="s">
        <v>88</v>
      </c>
      <c r="AW426" s="13" t="s">
        <v>4</v>
      </c>
      <c r="AX426" s="13" t="s">
        <v>86</v>
      </c>
      <c r="AY426" s="208" t="s">
        <v>148</v>
      </c>
    </row>
    <row r="427" s="2" customFormat="1" ht="37.8" customHeight="1">
      <c r="A427" s="36"/>
      <c r="B427" s="151"/>
      <c r="C427" s="188" t="s">
        <v>879</v>
      </c>
      <c r="D427" s="188" t="s">
        <v>151</v>
      </c>
      <c r="E427" s="189" t="s">
        <v>880</v>
      </c>
      <c r="F427" s="190" t="s">
        <v>881</v>
      </c>
      <c r="G427" s="191" t="s">
        <v>206</v>
      </c>
      <c r="H427" s="192">
        <v>92.5</v>
      </c>
      <c r="I427" s="193"/>
      <c r="J427" s="193"/>
      <c r="K427" s="194">
        <f>ROUND(P427*H427,2)</f>
        <v>0</v>
      </c>
      <c r="L427" s="190" t="s">
        <v>882</v>
      </c>
      <c r="M427" s="37"/>
      <c r="N427" s="195" t="s">
        <v>1</v>
      </c>
      <c r="O427" s="196" t="s">
        <v>41</v>
      </c>
      <c r="P427" s="197">
        <f>I427+J427</f>
        <v>0</v>
      </c>
      <c r="Q427" s="197">
        <f>ROUND(I427*H427,2)</f>
        <v>0</v>
      </c>
      <c r="R427" s="197">
        <f>ROUND(J427*H427,2)</f>
        <v>0</v>
      </c>
      <c r="S427" s="75"/>
      <c r="T427" s="198">
        <f>S427*H427</f>
        <v>0</v>
      </c>
      <c r="U427" s="198">
        <v>0</v>
      </c>
      <c r="V427" s="198">
        <f>U427*H427</f>
        <v>0</v>
      </c>
      <c r="W427" s="198">
        <v>0.20000000000000001</v>
      </c>
      <c r="X427" s="199">
        <f>W427*H427</f>
        <v>18.5</v>
      </c>
      <c r="Y427" s="36"/>
      <c r="Z427" s="36"/>
      <c r="AA427" s="36"/>
      <c r="AB427" s="36"/>
      <c r="AC427" s="36"/>
      <c r="AD427" s="36"/>
      <c r="AE427" s="36"/>
      <c r="AR427" s="200" t="s">
        <v>172</v>
      </c>
      <c r="AT427" s="200" t="s">
        <v>151</v>
      </c>
      <c r="AU427" s="200" t="s">
        <v>86</v>
      </c>
      <c r="AY427" s="17" t="s">
        <v>148</v>
      </c>
      <c r="BE427" s="201">
        <f>IF(O427="základní",K427,0)</f>
        <v>0</v>
      </c>
      <c r="BF427" s="201">
        <f>IF(O427="snížená",K427,0)</f>
        <v>0</v>
      </c>
      <c r="BG427" s="201">
        <f>IF(O427="zákl. přenesená",K427,0)</f>
        <v>0</v>
      </c>
      <c r="BH427" s="201">
        <f>IF(O427="sníž. přenesená",K427,0)</f>
        <v>0</v>
      </c>
      <c r="BI427" s="201">
        <f>IF(O427="nulová",K427,0)</f>
        <v>0</v>
      </c>
      <c r="BJ427" s="17" t="s">
        <v>86</v>
      </c>
      <c r="BK427" s="201">
        <f>ROUND(P427*H427,2)</f>
        <v>0</v>
      </c>
      <c r="BL427" s="17" t="s">
        <v>172</v>
      </c>
      <c r="BM427" s="200" t="s">
        <v>883</v>
      </c>
    </row>
    <row r="428" s="2" customFormat="1">
      <c r="A428" s="36"/>
      <c r="B428" s="37"/>
      <c r="C428" s="36"/>
      <c r="D428" s="202" t="s">
        <v>158</v>
      </c>
      <c r="E428" s="36"/>
      <c r="F428" s="203" t="s">
        <v>884</v>
      </c>
      <c r="G428" s="36"/>
      <c r="H428" s="36"/>
      <c r="I428" s="152"/>
      <c r="J428" s="152"/>
      <c r="K428" s="36"/>
      <c r="L428" s="36"/>
      <c r="M428" s="37"/>
      <c r="N428" s="204"/>
      <c r="O428" s="205"/>
      <c r="P428" s="75"/>
      <c r="Q428" s="75"/>
      <c r="R428" s="75"/>
      <c r="S428" s="75"/>
      <c r="T428" s="75"/>
      <c r="U428" s="75"/>
      <c r="V428" s="75"/>
      <c r="W428" s="75"/>
      <c r="X428" s="76"/>
      <c r="Y428" s="36"/>
      <c r="Z428" s="36"/>
      <c r="AA428" s="36"/>
      <c r="AB428" s="36"/>
      <c r="AC428" s="36"/>
      <c r="AD428" s="36"/>
      <c r="AE428" s="36"/>
      <c r="AT428" s="17" t="s">
        <v>158</v>
      </c>
      <c r="AU428" s="17" t="s">
        <v>86</v>
      </c>
    </row>
    <row r="429" s="13" customFormat="1">
      <c r="A429" s="13"/>
      <c r="B429" s="206"/>
      <c r="C429" s="13"/>
      <c r="D429" s="207" t="s">
        <v>165</v>
      </c>
      <c r="E429" s="208" t="s">
        <v>1</v>
      </c>
      <c r="F429" s="209" t="s">
        <v>885</v>
      </c>
      <c r="G429" s="13"/>
      <c r="H429" s="210">
        <v>92.5</v>
      </c>
      <c r="I429" s="211"/>
      <c r="J429" s="211"/>
      <c r="K429" s="13"/>
      <c r="L429" s="13"/>
      <c r="M429" s="206"/>
      <c r="N429" s="212"/>
      <c r="O429" s="213"/>
      <c r="P429" s="213"/>
      <c r="Q429" s="213"/>
      <c r="R429" s="213"/>
      <c r="S429" s="213"/>
      <c r="T429" s="213"/>
      <c r="U429" s="213"/>
      <c r="V429" s="213"/>
      <c r="W429" s="213"/>
      <c r="X429" s="214"/>
      <c r="Y429" s="13"/>
      <c r="Z429" s="13"/>
      <c r="AA429" s="13"/>
      <c r="AB429" s="13"/>
      <c r="AC429" s="13"/>
      <c r="AD429" s="13"/>
      <c r="AE429" s="13"/>
      <c r="AT429" s="208" t="s">
        <v>165</v>
      </c>
      <c r="AU429" s="208" t="s">
        <v>86</v>
      </c>
      <c r="AV429" s="13" t="s">
        <v>88</v>
      </c>
      <c r="AW429" s="13" t="s">
        <v>4</v>
      </c>
      <c r="AX429" s="13" t="s">
        <v>86</v>
      </c>
      <c r="AY429" s="208" t="s">
        <v>148</v>
      </c>
    </row>
    <row r="430" s="2" customFormat="1" ht="49.05" customHeight="1">
      <c r="A430" s="36"/>
      <c r="B430" s="151"/>
      <c r="C430" s="188" t="s">
        <v>886</v>
      </c>
      <c r="D430" s="188" t="s">
        <v>151</v>
      </c>
      <c r="E430" s="189" t="s">
        <v>887</v>
      </c>
      <c r="F430" s="190" t="s">
        <v>888</v>
      </c>
      <c r="G430" s="191" t="s">
        <v>206</v>
      </c>
      <c r="H430" s="192">
        <v>92.5</v>
      </c>
      <c r="I430" s="193"/>
      <c r="J430" s="193"/>
      <c r="K430" s="194">
        <f>ROUND(P430*H430,2)</f>
        <v>0</v>
      </c>
      <c r="L430" s="190" t="s">
        <v>297</v>
      </c>
      <c r="M430" s="37"/>
      <c r="N430" s="195" t="s">
        <v>1</v>
      </c>
      <c r="O430" s="196" t="s">
        <v>41</v>
      </c>
      <c r="P430" s="197">
        <f>I430+J430</f>
        <v>0</v>
      </c>
      <c r="Q430" s="197">
        <f>ROUND(I430*H430,2)</f>
        <v>0</v>
      </c>
      <c r="R430" s="197">
        <f>ROUND(J430*H430,2)</f>
        <v>0</v>
      </c>
      <c r="S430" s="75"/>
      <c r="T430" s="198">
        <f>S430*H430</f>
        <v>0</v>
      </c>
      <c r="U430" s="198">
        <v>0</v>
      </c>
      <c r="V430" s="198">
        <f>U430*H430</f>
        <v>0</v>
      </c>
      <c r="W430" s="198">
        <v>0</v>
      </c>
      <c r="X430" s="199">
        <f>W430*H430</f>
        <v>0</v>
      </c>
      <c r="Y430" s="36"/>
      <c r="Z430" s="36"/>
      <c r="AA430" s="36"/>
      <c r="AB430" s="36"/>
      <c r="AC430" s="36"/>
      <c r="AD430" s="36"/>
      <c r="AE430" s="36"/>
      <c r="AR430" s="200" t="s">
        <v>172</v>
      </c>
      <c r="AT430" s="200" t="s">
        <v>151</v>
      </c>
      <c r="AU430" s="200" t="s">
        <v>86</v>
      </c>
      <c r="AY430" s="17" t="s">
        <v>148</v>
      </c>
      <c r="BE430" s="201">
        <f>IF(O430="základní",K430,0)</f>
        <v>0</v>
      </c>
      <c r="BF430" s="201">
        <f>IF(O430="snížená",K430,0)</f>
        <v>0</v>
      </c>
      <c r="BG430" s="201">
        <f>IF(O430="zákl. přenesená",K430,0)</f>
        <v>0</v>
      </c>
      <c r="BH430" s="201">
        <f>IF(O430="sníž. přenesená",K430,0)</f>
        <v>0</v>
      </c>
      <c r="BI430" s="201">
        <f>IF(O430="nulová",K430,0)</f>
        <v>0</v>
      </c>
      <c r="BJ430" s="17" t="s">
        <v>86</v>
      </c>
      <c r="BK430" s="201">
        <f>ROUND(P430*H430,2)</f>
        <v>0</v>
      </c>
      <c r="BL430" s="17" t="s">
        <v>172</v>
      </c>
      <c r="BM430" s="200" t="s">
        <v>889</v>
      </c>
    </row>
    <row r="431" s="2" customFormat="1">
      <c r="A431" s="36"/>
      <c r="B431" s="37"/>
      <c r="C431" s="36"/>
      <c r="D431" s="202" t="s">
        <v>158</v>
      </c>
      <c r="E431" s="36"/>
      <c r="F431" s="203" t="s">
        <v>890</v>
      </c>
      <c r="G431" s="36"/>
      <c r="H431" s="36"/>
      <c r="I431" s="152"/>
      <c r="J431" s="152"/>
      <c r="K431" s="36"/>
      <c r="L431" s="36"/>
      <c r="M431" s="37"/>
      <c r="N431" s="204"/>
      <c r="O431" s="205"/>
      <c r="P431" s="75"/>
      <c r="Q431" s="75"/>
      <c r="R431" s="75"/>
      <c r="S431" s="75"/>
      <c r="T431" s="75"/>
      <c r="U431" s="75"/>
      <c r="V431" s="75"/>
      <c r="W431" s="75"/>
      <c r="X431" s="76"/>
      <c r="Y431" s="36"/>
      <c r="Z431" s="36"/>
      <c r="AA431" s="36"/>
      <c r="AB431" s="36"/>
      <c r="AC431" s="36"/>
      <c r="AD431" s="36"/>
      <c r="AE431" s="36"/>
      <c r="AT431" s="17" t="s">
        <v>158</v>
      </c>
      <c r="AU431" s="17" t="s">
        <v>86</v>
      </c>
    </row>
    <row r="432" s="13" customFormat="1">
      <c r="A432" s="13"/>
      <c r="B432" s="206"/>
      <c r="C432" s="13"/>
      <c r="D432" s="207" t="s">
        <v>165</v>
      </c>
      <c r="E432" s="208" t="s">
        <v>1</v>
      </c>
      <c r="F432" s="209" t="s">
        <v>885</v>
      </c>
      <c r="G432" s="13"/>
      <c r="H432" s="210">
        <v>92.5</v>
      </c>
      <c r="I432" s="211"/>
      <c r="J432" s="211"/>
      <c r="K432" s="13"/>
      <c r="L432" s="13"/>
      <c r="M432" s="206"/>
      <c r="N432" s="212"/>
      <c r="O432" s="213"/>
      <c r="P432" s="213"/>
      <c r="Q432" s="213"/>
      <c r="R432" s="213"/>
      <c r="S432" s="213"/>
      <c r="T432" s="213"/>
      <c r="U432" s="213"/>
      <c r="V432" s="213"/>
      <c r="W432" s="213"/>
      <c r="X432" s="214"/>
      <c r="Y432" s="13"/>
      <c r="Z432" s="13"/>
      <c r="AA432" s="13"/>
      <c r="AB432" s="13"/>
      <c r="AC432" s="13"/>
      <c r="AD432" s="13"/>
      <c r="AE432" s="13"/>
      <c r="AT432" s="208" t="s">
        <v>165</v>
      </c>
      <c r="AU432" s="208" t="s">
        <v>86</v>
      </c>
      <c r="AV432" s="13" t="s">
        <v>88</v>
      </c>
      <c r="AW432" s="13" t="s">
        <v>4</v>
      </c>
      <c r="AX432" s="13" t="s">
        <v>86</v>
      </c>
      <c r="AY432" s="208" t="s">
        <v>148</v>
      </c>
    </row>
    <row r="433" s="2" customFormat="1" ht="37.8" customHeight="1">
      <c r="A433" s="36"/>
      <c r="B433" s="151"/>
      <c r="C433" s="188" t="s">
        <v>891</v>
      </c>
      <c r="D433" s="188" t="s">
        <v>151</v>
      </c>
      <c r="E433" s="189" t="s">
        <v>892</v>
      </c>
      <c r="F433" s="190" t="s">
        <v>893</v>
      </c>
      <c r="G433" s="191" t="s">
        <v>206</v>
      </c>
      <c r="H433" s="192">
        <v>92.5</v>
      </c>
      <c r="I433" s="193"/>
      <c r="J433" s="193"/>
      <c r="K433" s="194">
        <f>ROUND(P433*H433,2)</f>
        <v>0</v>
      </c>
      <c r="L433" s="190" t="s">
        <v>297</v>
      </c>
      <c r="M433" s="37"/>
      <c r="N433" s="195" t="s">
        <v>1</v>
      </c>
      <c r="O433" s="196" t="s">
        <v>41</v>
      </c>
      <c r="P433" s="197">
        <f>I433+J433</f>
        <v>0</v>
      </c>
      <c r="Q433" s="197">
        <f>ROUND(I433*H433,2)</f>
        <v>0</v>
      </c>
      <c r="R433" s="197">
        <f>ROUND(J433*H433,2)</f>
        <v>0</v>
      </c>
      <c r="S433" s="75"/>
      <c r="T433" s="198">
        <f>S433*H433</f>
        <v>0</v>
      </c>
      <c r="U433" s="198">
        <v>0.11934</v>
      </c>
      <c r="V433" s="198">
        <f>U433*H433</f>
        <v>11.03895</v>
      </c>
      <c r="W433" s="198">
        <v>0</v>
      </c>
      <c r="X433" s="199">
        <f>W433*H433</f>
        <v>0</v>
      </c>
      <c r="Y433" s="36"/>
      <c r="Z433" s="36"/>
      <c r="AA433" s="36"/>
      <c r="AB433" s="36"/>
      <c r="AC433" s="36"/>
      <c r="AD433" s="36"/>
      <c r="AE433" s="36"/>
      <c r="AR433" s="200" t="s">
        <v>172</v>
      </c>
      <c r="AT433" s="200" t="s">
        <v>151</v>
      </c>
      <c r="AU433" s="200" t="s">
        <v>86</v>
      </c>
      <c r="AY433" s="17" t="s">
        <v>148</v>
      </c>
      <c r="BE433" s="201">
        <f>IF(O433="základní",K433,0)</f>
        <v>0</v>
      </c>
      <c r="BF433" s="201">
        <f>IF(O433="snížená",K433,0)</f>
        <v>0</v>
      </c>
      <c r="BG433" s="201">
        <f>IF(O433="zákl. přenesená",K433,0)</f>
        <v>0</v>
      </c>
      <c r="BH433" s="201">
        <f>IF(O433="sníž. přenesená",K433,0)</f>
        <v>0</v>
      </c>
      <c r="BI433" s="201">
        <f>IF(O433="nulová",K433,0)</f>
        <v>0</v>
      </c>
      <c r="BJ433" s="17" t="s">
        <v>86</v>
      </c>
      <c r="BK433" s="201">
        <f>ROUND(P433*H433,2)</f>
        <v>0</v>
      </c>
      <c r="BL433" s="17" t="s">
        <v>172</v>
      </c>
      <c r="BM433" s="200" t="s">
        <v>894</v>
      </c>
    </row>
    <row r="434" s="2" customFormat="1">
      <c r="A434" s="36"/>
      <c r="B434" s="37"/>
      <c r="C434" s="36"/>
      <c r="D434" s="202" t="s">
        <v>158</v>
      </c>
      <c r="E434" s="36"/>
      <c r="F434" s="203" t="s">
        <v>895</v>
      </c>
      <c r="G434" s="36"/>
      <c r="H434" s="36"/>
      <c r="I434" s="152"/>
      <c r="J434" s="152"/>
      <c r="K434" s="36"/>
      <c r="L434" s="36"/>
      <c r="M434" s="37"/>
      <c r="N434" s="204"/>
      <c r="O434" s="205"/>
      <c r="P434" s="75"/>
      <c r="Q434" s="75"/>
      <c r="R434" s="75"/>
      <c r="S434" s="75"/>
      <c r="T434" s="75"/>
      <c r="U434" s="75"/>
      <c r="V434" s="75"/>
      <c r="W434" s="75"/>
      <c r="X434" s="76"/>
      <c r="Y434" s="36"/>
      <c r="Z434" s="36"/>
      <c r="AA434" s="36"/>
      <c r="AB434" s="36"/>
      <c r="AC434" s="36"/>
      <c r="AD434" s="36"/>
      <c r="AE434" s="36"/>
      <c r="AT434" s="17" t="s">
        <v>158</v>
      </c>
      <c r="AU434" s="17" t="s">
        <v>86</v>
      </c>
    </row>
    <row r="435" s="13" customFormat="1">
      <c r="A435" s="13"/>
      <c r="B435" s="206"/>
      <c r="C435" s="13"/>
      <c r="D435" s="207" t="s">
        <v>165</v>
      </c>
      <c r="E435" s="208" t="s">
        <v>1</v>
      </c>
      <c r="F435" s="209" t="s">
        <v>885</v>
      </c>
      <c r="G435" s="13"/>
      <c r="H435" s="210">
        <v>92.5</v>
      </c>
      <c r="I435" s="211"/>
      <c r="J435" s="211"/>
      <c r="K435" s="13"/>
      <c r="L435" s="13"/>
      <c r="M435" s="206"/>
      <c r="N435" s="212"/>
      <c r="O435" s="213"/>
      <c r="P435" s="213"/>
      <c r="Q435" s="213"/>
      <c r="R435" s="213"/>
      <c r="S435" s="213"/>
      <c r="T435" s="213"/>
      <c r="U435" s="213"/>
      <c r="V435" s="213"/>
      <c r="W435" s="213"/>
      <c r="X435" s="214"/>
      <c r="Y435" s="13"/>
      <c r="Z435" s="13"/>
      <c r="AA435" s="13"/>
      <c r="AB435" s="13"/>
      <c r="AC435" s="13"/>
      <c r="AD435" s="13"/>
      <c r="AE435" s="13"/>
      <c r="AT435" s="208" t="s">
        <v>165</v>
      </c>
      <c r="AU435" s="208" t="s">
        <v>86</v>
      </c>
      <c r="AV435" s="13" t="s">
        <v>88</v>
      </c>
      <c r="AW435" s="13" t="s">
        <v>4</v>
      </c>
      <c r="AX435" s="13" t="s">
        <v>86</v>
      </c>
      <c r="AY435" s="208" t="s">
        <v>148</v>
      </c>
    </row>
    <row r="436" s="2" customFormat="1" ht="24.15" customHeight="1">
      <c r="A436" s="36"/>
      <c r="B436" s="151"/>
      <c r="C436" s="188" t="s">
        <v>896</v>
      </c>
      <c r="D436" s="188" t="s">
        <v>151</v>
      </c>
      <c r="E436" s="189" t="s">
        <v>897</v>
      </c>
      <c r="F436" s="190" t="s">
        <v>898</v>
      </c>
      <c r="G436" s="191" t="s">
        <v>206</v>
      </c>
      <c r="H436" s="192">
        <v>212</v>
      </c>
      <c r="I436" s="193"/>
      <c r="J436" s="193"/>
      <c r="K436" s="194">
        <f>ROUND(P436*H436,2)</f>
        <v>0</v>
      </c>
      <c r="L436" s="190" t="s">
        <v>155</v>
      </c>
      <c r="M436" s="37"/>
      <c r="N436" s="195" t="s">
        <v>1</v>
      </c>
      <c r="O436" s="196" t="s">
        <v>41</v>
      </c>
      <c r="P436" s="197">
        <f>I436+J436</f>
        <v>0</v>
      </c>
      <c r="Q436" s="197">
        <f>ROUND(I436*H436,2)</f>
        <v>0</v>
      </c>
      <c r="R436" s="197">
        <f>ROUND(J436*H436,2)</f>
        <v>0</v>
      </c>
      <c r="S436" s="75"/>
      <c r="T436" s="198">
        <f>S436*H436</f>
        <v>0</v>
      </c>
      <c r="U436" s="198">
        <v>0</v>
      </c>
      <c r="V436" s="198">
        <f>U436*H436</f>
        <v>0</v>
      </c>
      <c r="W436" s="198">
        <v>0</v>
      </c>
      <c r="X436" s="199">
        <f>W436*H436</f>
        <v>0</v>
      </c>
      <c r="Y436" s="36"/>
      <c r="Z436" s="36"/>
      <c r="AA436" s="36"/>
      <c r="AB436" s="36"/>
      <c r="AC436" s="36"/>
      <c r="AD436" s="36"/>
      <c r="AE436" s="36"/>
      <c r="AR436" s="200" t="s">
        <v>172</v>
      </c>
      <c r="AT436" s="200" t="s">
        <v>151</v>
      </c>
      <c r="AU436" s="200" t="s">
        <v>86</v>
      </c>
      <c r="AY436" s="17" t="s">
        <v>148</v>
      </c>
      <c r="BE436" s="201">
        <f>IF(O436="základní",K436,0)</f>
        <v>0</v>
      </c>
      <c r="BF436" s="201">
        <f>IF(O436="snížená",K436,0)</f>
        <v>0</v>
      </c>
      <c r="BG436" s="201">
        <f>IF(O436="zákl. přenesená",K436,0)</f>
        <v>0</v>
      </c>
      <c r="BH436" s="201">
        <f>IF(O436="sníž. přenesená",K436,0)</f>
        <v>0</v>
      </c>
      <c r="BI436" s="201">
        <f>IF(O436="nulová",K436,0)</f>
        <v>0</v>
      </c>
      <c r="BJ436" s="17" t="s">
        <v>86</v>
      </c>
      <c r="BK436" s="201">
        <f>ROUND(P436*H436,2)</f>
        <v>0</v>
      </c>
      <c r="BL436" s="17" t="s">
        <v>172</v>
      </c>
      <c r="BM436" s="200" t="s">
        <v>899</v>
      </c>
    </row>
    <row r="437" s="2" customFormat="1">
      <c r="A437" s="36"/>
      <c r="B437" s="37"/>
      <c r="C437" s="36"/>
      <c r="D437" s="202" t="s">
        <v>158</v>
      </c>
      <c r="E437" s="36"/>
      <c r="F437" s="203" t="s">
        <v>900</v>
      </c>
      <c r="G437" s="36"/>
      <c r="H437" s="36"/>
      <c r="I437" s="152"/>
      <c r="J437" s="152"/>
      <c r="K437" s="36"/>
      <c r="L437" s="36"/>
      <c r="M437" s="37"/>
      <c r="N437" s="204"/>
      <c r="O437" s="205"/>
      <c r="P437" s="75"/>
      <c r="Q437" s="75"/>
      <c r="R437" s="75"/>
      <c r="S437" s="75"/>
      <c r="T437" s="75"/>
      <c r="U437" s="75"/>
      <c r="V437" s="75"/>
      <c r="W437" s="75"/>
      <c r="X437" s="76"/>
      <c r="Y437" s="36"/>
      <c r="Z437" s="36"/>
      <c r="AA437" s="36"/>
      <c r="AB437" s="36"/>
      <c r="AC437" s="36"/>
      <c r="AD437" s="36"/>
      <c r="AE437" s="36"/>
      <c r="AT437" s="17" t="s">
        <v>158</v>
      </c>
      <c r="AU437" s="17" t="s">
        <v>86</v>
      </c>
    </row>
    <row r="438" s="13" customFormat="1">
      <c r="A438" s="13"/>
      <c r="B438" s="206"/>
      <c r="C438" s="13"/>
      <c r="D438" s="207" t="s">
        <v>165</v>
      </c>
      <c r="E438" s="208" t="s">
        <v>1</v>
      </c>
      <c r="F438" s="209" t="s">
        <v>901</v>
      </c>
      <c r="G438" s="13"/>
      <c r="H438" s="210">
        <v>212</v>
      </c>
      <c r="I438" s="211"/>
      <c r="J438" s="211"/>
      <c r="K438" s="13"/>
      <c r="L438" s="13"/>
      <c r="M438" s="206"/>
      <c r="N438" s="212"/>
      <c r="O438" s="213"/>
      <c r="P438" s="213"/>
      <c r="Q438" s="213"/>
      <c r="R438" s="213"/>
      <c r="S438" s="213"/>
      <c r="T438" s="213"/>
      <c r="U438" s="213"/>
      <c r="V438" s="213"/>
      <c r="W438" s="213"/>
      <c r="X438" s="214"/>
      <c r="Y438" s="13"/>
      <c r="Z438" s="13"/>
      <c r="AA438" s="13"/>
      <c r="AB438" s="13"/>
      <c r="AC438" s="13"/>
      <c r="AD438" s="13"/>
      <c r="AE438" s="13"/>
      <c r="AT438" s="208" t="s">
        <v>165</v>
      </c>
      <c r="AU438" s="208" t="s">
        <v>86</v>
      </c>
      <c r="AV438" s="13" t="s">
        <v>88</v>
      </c>
      <c r="AW438" s="13" t="s">
        <v>4</v>
      </c>
      <c r="AX438" s="13" t="s">
        <v>86</v>
      </c>
      <c r="AY438" s="208" t="s">
        <v>148</v>
      </c>
    </row>
    <row r="439" s="2" customFormat="1" ht="24.15" customHeight="1">
      <c r="A439" s="36"/>
      <c r="B439" s="151"/>
      <c r="C439" s="188" t="s">
        <v>902</v>
      </c>
      <c r="D439" s="188" t="s">
        <v>151</v>
      </c>
      <c r="E439" s="189" t="s">
        <v>903</v>
      </c>
      <c r="F439" s="190" t="s">
        <v>904</v>
      </c>
      <c r="G439" s="191" t="s">
        <v>170</v>
      </c>
      <c r="H439" s="192">
        <v>110</v>
      </c>
      <c r="I439" s="193"/>
      <c r="J439" s="193"/>
      <c r="K439" s="194">
        <f>ROUND(P439*H439,2)</f>
        <v>0</v>
      </c>
      <c r="L439" s="190" t="s">
        <v>155</v>
      </c>
      <c r="M439" s="37"/>
      <c r="N439" s="195" t="s">
        <v>1</v>
      </c>
      <c r="O439" s="196" t="s">
        <v>41</v>
      </c>
      <c r="P439" s="197">
        <f>I439+J439</f>
        <v>0</v>
      </c>
      <c r="Q439" s="197">
        <f>ROUND(I439*H439,2)</f>
        <v>0</v>
      </c>
      <c r="R439" s="197">
        <f>ROUND(J439*H439,2)</f>
        <v>0</v>
      </c>
      <c r="S439" s="75"/>
      <c r="T439" s="198">
        <f>S439*H439</f>
        <v>0</v>
      </c>
      <c r="U439" s="198">
        <v>0</v>
      </c>
      <c r="V439" s="198">
        <f>U439*H439</f>
        <v>0</v>
      </c>
      <c r="W439" s="198">
        <v>0</v>
      </c>
      <c r="X439" s="199">
        <f>W439*H439</f>
        <v>0</v>
      </c>
      <c r="Y439" s="36"/>
      <c r="Z439" s="36"/>
      <c r="AA439" s="36"/>
      <c r="AB439" s="36"/>
      <c r="AC439" s="36"/>
      <c r="AD439" s="36"/>
      <c r="AE439" s="36"/>
      <c r="AR439" s="200" t="s">
        <v>172</v>
      </c>
      <c r="AT439" s="200" t="s">
        <v>151</v>
      </c>
      <c r="AU439" s="200" t="s">
        <v>86</v>
      </c>
      <c r="AY439" s="17" t="s">
        <v>148</v>
      </c>
      <c r="BE439" s="201">
        <f>IF(O439="základní",K439,0)</f>
        <v>0</v>
      </c>
      <c r="BF439" s="201">
        <f>IF(O439="snížená",K439,0)</f>
        <v>0</v>
      </c>
      <c r="BG439" s="201">
        <f>IF(O439="zákl. přenesená",K439,0)</f>
        <v>0</v>
      </c>
      <c r="BH439" s="201">
        <f>IF(O439="sníž. přenesená",K439,0)</f>
        <v>0</v>
      </c>
      <c r="BI439" s="201">
        <f>IF(O439="nulová",K439,0)</f>
        <v>0</v>
      </c>
      <c r="BJ439" s="17" t="s">
        <v>86</v>
      </c>
      <c r="BK439" s="201">
        <f>ROUND(P439*H439,2)</f>
        <v>0</v>
      </c>
      <c r="BL439" s="17" t="s">
        <v>172</v>
      </c>
      <c r="BM439" s="200" t="s">
        <v>905</v>
      </c>
    </row>
    <row r="440" s="2" customFormat="1">
      <c r="A440" s="36"/>
      <c r="B440" s="37"/>
      <c r="C440" s="36"/>
      <c r="D440" s="202" t="s">
        <v>158</v>
      </c>
      <c r="E440" s="36"/>
      <c r="F440" s="203" t="s">
        <v>906</v>
      </c>
      <c r="G440" s="36"/>
      <c r="H440" s="36"/>
      <c r="I440" s="152"/>
      <c r="J440" s="152"/>
      <c r="K440" s="36"/>
      <c r="L440" s="36"/>
      <c r="M440" s="37"/>
      <c r="N440" s="204"/>
      <c r="O440" s="205"/>
      <c r="P440" s="75"/>
      <c r="Q440" s="75"/>
      <c r="R440" s="75"/>
      <c r="S440" s="75"/>
      <c r="T440" s="75"/>
      <c r="U440" s="75"/>
      <c r="V440" s="75"/>
      <c r="W440" s="75"/>
      <c r="X440" s="76"/>
      <c r="Y440" s="36"/>
      <c r="Z440" s="36"/>
      <c r="AA440" s="36"/>
      <c r="AB440" s="36"/>
      <c r="AC440" s="36"/>
      <c r="AD440" s="36"/>
      <c r="AE440" s="36"/>
      <c r="AT440" s="17" t="s">
        <v>158</v>
      </c>
      <c r="AU440" s="17" t="s">
        <v>86</v>
      </c>
    </row>
    <row r="441" s="13" customFormat="1">
      <c r="A441" s="13"/>
      <c r="B441" s="206"/>
      <c r="C441" s="13"/>
      <c r="D441" s="207" t="s">
        <v>165</v>
      </c>
      <c r="E441" s="208" t="s">
        <v>1</v>
      </c>
      <c r="F441" s="209" t="s">
        <v>907</v>
      </c>
      <c r="G441" s="13"/>
      <c r="H441" s="210">
        <v>110</v>
      </c>
      <c r="I441" s="211"/>
      <c r="J441" s="211"/>
      <c r="K441" s="13"/>
      <c r="L441" s="13"/>
      <c r="M441" s="206"/>
      <c r="N441" s="212"/>
      <c r="O441" s="213"/>
      <c r="P441" s="213"/>
      <c r="Q441" s="213"/>
      <c r="R441" s="213"/>
      <c r="S441" s="213"/>
      <c r="T441" s="213"/>
      <c r="U441" s="213"/>
      <c r="V441" s="213"/>
      <c r="W441" s="213"/>
      <c r="X441" s="214"/>
      <c r="Y441" s="13"/>
      <c r="Z441" s="13"/>
      <c r="AA441" s="13"/>
      <c r="AB441" s="13"/>
      <c r="AC441" s="13"/>
      <c r="AD441" s="13"/>
      <c r="AE441" s="13"/>
      <c r="AT441" s="208" t="s">
        <v>165</v>
      </c>
      <c r="AU441" s="208" t="s">
        <v>86</v>
      </c>
      <c r="AV441" s="13" t="s">
        <v>88</v>
      </c>
      <c r="AW441" s="13" t="s">
        <v>4</v>
      </c>
      <c r="AX441" s="13" t="s">
        <v>86</v>
      </c>
      <c r="AY441" s="208" t="s">
        <v>148</v>
      </c>
    </row>
    <row r="442" s="12" customFormat="1" ht="25.92" customHeight="1">
      <c r="A442" s="12"/>
      <c r="B442" s="174"/>
      <c r="C442" s="12"/>
      <c r="D442" s="175" t="s">
        <v>77</v>
      </c>
      <c r="E442" s="176" t="s">
        <v>908</v>
      </c>
      <c r="F442" s="176" t="s">
        <v>909</v>
      </c>
      <c r="G442" s="12"/>
      <c r="H442" s="12"/>
      <c r="I442" s="177"/>
      <c r="J442" s="177"/>
      <c r="K442" s="178">
        <f>BK442</f>
        <v>0</v>
      </c>
      <c r="L442" s="12"/>
      <c r="M442" s="174"/>
      <c r="N442" s="179"/>
      <c r="O442" s="180"/>
      <c r="P442" s="180"/>
      <c r="Q442" s="181">
        <f>SUM(Q443:Q447)</f>
        <v>0</v>
      </c>
      <c r="R442" s="181">
        <f>SUM(R443:R447)</f>
        <v>0</v>
      </c>
      <c r="S442" s="180"/>
      <c r="T442" s="182">
        <f>SUM(T443:T447)</f>
        <v>0</v>
      </c>
      <c r="U442" s="180"/>
      <c r="V442" s="182">
        <f>SUM(V443:V447)</f>
        <v>0</v>
      </c>
      <c r="W442" s="180"/>
      <c r="X442" s="183">
        <f>SUM(X443:X447)</f>
        <v>0</v>
      </c>
      <c r="Y442" s="12"/>
      <c r="Z442" s="12"/>
      <c r="AA442" s="12"/>
      <c r="AB442" s="12"/>
      <c r="AC442" s="12"/>
      <c r="AD442" s="12"/>
      <c r="AE442" s="12"/>
      <c r="AR442" s="175" t="s">
        <v>156</v>
      </c>
      <c r="AT442" s="184" t="s">
        <v>77</v>
      </c>
      <c r="AU442" s="184" t="s">
        <v>78</v>
      </c>
      <c r="AY442" s="175" t="s">
        <v>148</v>
      </c>
      <c r="BK442" s="185">
        <f>SUM(BK443:BK447)</f>
        <v>0</v>
      </c>
    </row>
    <row r="443" s="2" customFormat="1" ht="21.75" customHeight="1">
      <c r="A443" s="36"/>
      <c r="B443" s="151"/>
      <c r="C443" s="188" t="s">
        <v>910</v>
      </c>
      <c r="D443" s="188" t="s">
        <v>151</v>
      </c>
      <c r="E443" s="189" t="s">
        <v>911</v>
      </c>
      <c r="F443" s="190" t="s">
        <v>912</v>
      </c>
      <c r="G443" s="191" t="s">
        <v>913</v>
      </c>
      <c r="H443" s="192">
        <v>40</v>
      </c>
      <c r="I443" s="193"/>
      <c r="J443" s="193"/>
      <c r="K443" s="194">
        <f>ROUND(P443*H443,2)</f>
        <v>0</v>
      </c>
      <c r="L443" s="190" t="s">
        <v>1</v>
      </c>
      <c r="M443" s="37"/>
      <c r="N443" s="195" t="s">
        <v>1</v>
      </c>
      <c r="O443" s="196" t="s">
        <v>41</v>
      </c>
      <c r="P443" s="197">
        <f>I443+J443</f>
        <v>0</v>
      </c>
      <c r="Q443" s="197">
        <f>ROUND(I443*H443,2)</f>
        <v>0</v>
      </c>
      <c r="R443" s="197">
        <f>ROUND(J443*H443,2)</f>
        <v>0</v>
      </c>
      <c r="S443" s="75"/>
      <c r="T443" s="198">
        <f>S443*H443</f>
        <v>0</v>
      </c>
      <c r="U443" s="198">
        <v>0</v>
      </c>
      <c r="V443" s="198">
        <f>U443*H443</f>
        <v>0</v>
      </c>
      <c r="W443" s="198">
        <v>0</v>
      </c>
      <c r="X443" s="199">
        <f>W443*H443</f>
        <v>0</v>
      </c>
      <c r="Y443" s="36"/>
      <c r="Z443" s="36"/>
      <c r="AA443" s="36"/>
      <c r="AB443" s="36"/>
      <c r="AC443" s="36"/>
      <c r="AD443" s="36"/>
      <c r="AE443" s="36"/>
      <c r="AR443" s="200" t="s">
        <v>248</v>
      </c>
      <c r="AT443" s="200" t="s">
        <v>151</v>
      </c>
      <c r="AU443" s="200" t="s">
        <v>86</v>
      </c>
      <c r="AY443" s="17" t="s">
        <v>148</v>
      </c>
      <c r="BE443" s="201">
        <f>IF(O443="základní",K443,0)</f>
        <v>0</v>
      </c>
      <c r="BF443" s="201">
        <f>IF(O443="snížená",K443,0)</f>
        <v>0</v>
      </c>
      <c r="BG443" s="201">
        <f>IF(O443="zákl. přenesená",K443,0)</f>
        <v>0</v>
      </c>
      <c r="BH443" s="201">
        <f>IF(O443="sníž. přenesená",K443,0)</f>
        <v>0</v>
      </c>
      <c r="BI443" s="201">
        <f>IF(O443="nulová",K443,0)</f>
        <v>0</v>
      </c>
      <c r="BJ443" s="17" t="s">
        <v>86</v>
      </c>
      <c r="BK443" s="201">
        <f>ROUND(P443*H443,2)</f>
        <v>0</v>
      </c>
      <c r="BL443" s="17" t="s">
        <v>248</v>
      </c>
      <c r="BM443" s="200" t="s">
        <v>914</v>
      </c>
    </row>
    <row r="444" s="2" customFormat="1" ht="16.5" customHeight="1">
      <c r="A444" s="36"/>
      <c r="B444" s="151"/>
      <c r="C444" s="188" t="s">
        <v>915</v>
      </c>
      <c r="D444" s="188" t="s">
        <v>151</v>
      </c>
      <c r="E444" s="189" t="s">
        <v>916</v>
      </c>
      <c r="F444" s="190" t="s">
        <v>917</v>
      </c>
      <c r="G444" s="191" t="s">
        <v>913</v>
      </c>
      <c r="H444" s="192">
        <v>40</v>
      </c>
      <c r="I444" s="193"/>
      <c r="J444" s="193"/>
      <c r="K444" s="194">
        <f>ROUND(P444*H444,2)</f>
        <v>0</v>
      </c>
      <c r="L444" s="190" t="s">
        <v>1</v>
      </c>
      <c r="M444" s="37"/>
      <c r="N444" s="195" t="s">
        <v>1</v>
      </c>
      <c r="O444" s="196" t="s">
        <v>41</v>
      </c>
      <c r="P444" s="197">
        <f>I444+J444</f>
        <v>0</v>
      </c>
      <c r="Q444" s="197">
        <f>ROUND(I444*H444,2)</f>
        <v>0</v>
      </c>
      <c r="R444" s="197">
        <f>ROUND(J444*H444,2)</f>
        <v>0</v>
      </c>
      <c r="S444" s="75"/>
      <c r="T444" s="198">
        <f>S444*H444</f>
        <v>0</v>
      </c>
      <c r="U444" s="198">
        <v>0</v>
      </c>
      <c r="V444" s="198">
        <f>U444*H444</f>
        <v>0</v>
      </c>
      <c r="W444" s="198">
        <v>0</v>
      </c>
      <c r="X444" s="199">
        <f>W444*H444</f>
        <v>0</v>
      </c>
      <c r="Y444" s="36"/>
      <c r="Z444" s="36"/>
      <c r="AA444" s="36"/>
      <c r="AB444" s="36"/>
      <c r="AC444" s="36"/>
      <c r="AD444" s="36"/>
      <c r="AE444" s="36"/>
      <c r="AR444" s="200" t="s">
        <v>248</v>
      </c>
      <c r="AT444" s="200" t="s">
        <v>151</v>
      </c>
      <c r="AU444" s="200" t="s">
        <v>86</v>
      </c>
      <c r="AY444" s="17" t="s">
        <v>148</v>
      </c>
      <c r="BE444" s="201">
        <f>IF(O444="základní",K444,0)</f>
        <v>0</v>
      </c>
      <c r="BF444" s="201">
        <f>IF(O444="snížená",K444,0)</f>
        <v>0</v>
      </c>
      <c r="BG444" s="201">
        <f>IF(O444="zákl. přenesená",K444,0)</f>
        <v>0</v>
      </c>
      <c r="BH444" s="201">
        <f>IF(O444="sníž. přenesená",K444,0)</f>
        <v>0</v>
      </c>
      <c r="BI444" s="201">
        <f>IF(O444="nulová",K444,0)</f>
        <v>0</v>
      </c>
      <c r="BJ444" s="17" t="s">
        <v>86</v>
      </c>
      <c r="BK444" s="201">
        <f>ROUND(P444*H444,2)</f>
        <v>0</v>
      </c>
      <c r="BL444" s="17" t="s">
        <v>248</v>
      </c>
      <c r="BM444" s="200" t="s">
        <v>918</v>
      </c>
    </row>
    <row r="445" s="2" customFormat="1" ht="24.15" customHeight="1">
      <c r="A445" s="36"/>
      <c r="B445" s="151"/>
      <c r="C445" s="188" t="s">
        <v>919</v>
      </c>
      <c r="D445" s="188" t="s">
        <v>151</v>
      </c>
      <c r="E445" s="189" t="s">
        <v>920</v>
      </c>
      <c r="F445" s="190" t="s">
        <v>921</v>
      </c>
      <c r="G445" s="191" t="s">
        <v>913</v>
      </c>
      <c r="H445" s="192">
        <v>40</v>
      </c>
      <c r="I445" s="193"/>
      <c r="J445" s="193"/>
      <c r="K445" s="194">
        <f>ROUND(P445*H445,2)</f>
        <v>0</v>
      </c>
      <c r="L445" s="190" t="s">
        <v>297</v>
      </c>
      <c r="M445" s="37"/>
      <c r="N445" s="195" t="s">
        <v>1</v>
      </c>
      <c r="O445" s="196" t="s">
        <v>41</v>
      </c>
      <c r="P445" s="197">
        <f>I445+J445</f>
        <v>0</v>
      </c>
      <c r="Q445" s="197">
        <f>ROUND(I445*H445,2)</f>
        <v>0</v>
      </c>
      <c r="R445" s="197">
        <f>ROUND(J445*H445,2)</f>
        <v>0</v>
      </c>
      <c r="S445" s="75"/>
      <c r="T445" s="198">
        <f>S445*H445</f>
        <v>0</v>
      </c>
      <c r="U445" s="198">
        <v>0</v>
      </c>
      <c r="V445" s="198">
        <f>U445*H445</f>
        <v>0</v>
      </c>
      <c r="W445" s="198">
        <v>0</v>
      </c>
      <c r="X445" s="199">
        <f>W445*H445</f>
        <v>0</v>
      </c>
      <c r="Y445" s="36"/>
      <c r="Z445" s="36"/>
      <c r="AA445" s="36"/>
      <c r="AB445" s="36"/>
      <c r="AC445" s="36"/>
      <c r="AD445" s="36"/>
      <c r="AE445" s="36"/>
      <c r="AR445" s="200" t="s">
        <v>248</v>
      </c>
      <c r="AT445" s="200" t="s">
        <v>151</v>
      </c>
      <c r="AU445" s="200" t="s">
        <v>86</v>
      </c>
      <c r="AY445" s="17" t="s">
        <v>148</v>
      </c>
      <c r="BE445" s="201">
        <f>IF(O445="základní",K445,0)</f>
        <v>0</v>
      </c>
      <c r="BF445" s="201">
        <f>IF(O445="snížená",K445,0)</f>
        <v>0</v>
      </c>
      <c r="BG445" s="201">
        <f>IF(O445="zákl. přenesená",K445,0)</f>
        <v>0</v>
      </c>
      <c r="BH445" s="201">
        <f>IF(O445="sníž. přenesená",K445,0)</f>
        <v>0</v>
      </c>
      <c r="BI445" s="201">
        <f>IF(O445="nulová",K445,0)</f>
        <v>0</v>
      </c>
      <c r="BJ445" s="17" t="s">
        <v>86</v>
      </c>
      <c r="BK445" s="201">
        <f>ROUND(P445*H445,2)</f>
        <v>0</v>
      </c>
      <c r="BL445" s="17" t="s">
        <v>248</v>
      </c>
      <c r="BM445" s="200" t="s">
        <v>922</v>
      </c>
    </row>
    <row r="446" s="2" customFormat="1">
      <c r="A446" s="36"/>
      <c r="B446" s="37"/>
      <c r="C446" s="36"/>
      <c r="D446" s="202" t="s">
        <v>158</v>
      </c>
      <c r="E446" s="36"/>
      <c r="F446" s="203" t="s">
        <v>923</v>
      </c>
      <c r="G446" s="36"/>
      <c r="H446" s="36"/>
      <c r="I446" s="152"/>
      <c r="J446" s="152"/>
      <c r="K446" s="36"/>
      <c r="L446" s="36"/>
      <c r="M446" s="37"/>
      <c r="N446" s="204"/>
      <c r="O446" s="205"/>
      <c r="P446" s="75"/>
      <c r="Q446" s="75"/>
      <c r="R446" s="75"/>
      <c r="S446" s="75"/>
      <c r="T446" s="75"/>
      <c r="U446" s="75"/>
      <c r="V446" s="75"/>
      <c r="W446" s="75"/>
      <c r="X446" s="76"/>
      <c r="Y446" s="36"/>
      <c r="Z446" s="36"/>
      <c r="AA446" s="36"/>
      <c r="AB446" s="36"/>
      <c r="AC446" s="36"/>
      <c r="AD446" s="36"/>
      <c r="AE446" s="36"/>
      <c r="AT446" s="17" t="s">
        <v>158</v>
      </c>
      <c r="AU446" s="17" t="s">
        <v>86</v>
      </c>
    </row>
    <row r="447" s="2" customFormat="1" ht="33" customHeight="1">
      <c r="A447" s="36"/>
      <c r="B447" s="151"/>
      <c r="C447" s="188" t="s">
        <v>924</v>
      </c>
      <c r="D447" s="188" t="s">
        <v>151</v>
      </c>
      <c r="E447" s="189" t="s">
        <v>925</v>
      </c>
      <c r="F447" s="190" t="s">
        <v>926</v>
      </c>
      <c r="G447" s="191" t="s">
        <v>913</v>
      </c>
      <c r="H447" s="192">
        <v>40</v>
      </c>
      <c r="I447" s="193"/>
      <c r="J447" s="193"/>
      <c r="K447" s="194">
        <f>ROUND(P447*H447,2)</f>
        <v>0</v>
      </c>
      <c r="L447" s="190" t="s">
        <v>1</v>
      </c>
      <c r="M447" s="37"/>
      <c r="N447" s="195" t="s">
        <v>1</v>
      </c>
      <c r="O447" s="196" t="s">
        <v>41</v>
      </c>
      <c r="P447" s="197">
        <f>I447+J447</f>
        <v>0</v>
      </c>
      <c r="Q447" s="197">
        <f>ROUND(I447*H447,2)</f>
        <v>0</v>
      </c>
      <c r="R447" s="197">
        <f>ROUND(J447*H447,2)</f>
        <v>0</v>
      </c>
      <c r="S447" s="75"/>
      <c r="T447" s="198">
        <f>S447*H447</f>
        <v>0</v>
      </c>
      <c r="U447" s="198">
        <v>0</v>
      </c>
      <c r="V447" s="198">
        <f>U447*H447</f>
        <v>0</v>
      </c>
      <c r="W447" s="198">
        <v>0</v>
      </c>
      <c r="X447" s="199">
        <f>W447*H447</f>
        <v>0</v>
      </c>
      <c r="Y447" s="36"/>
      <c r="Z447" s="36"/>
      <c r="AA447" s="36"/>
      <c r="AB447" s="36"/>
      <c r="AC447" s="36"/>
      <c r="AD447" s="36"/>
      <c r="AE447" s="36"/>
      <c r="AR447" s="200" t="s">
        <v>156</v>
      </c>
      <c r="AT447" s="200" t="s">
        <v>151</v>
      </c>
      <c r="AU447" s="200" t="s">
        <v>86</v>
      </c>
      <c r="AY447" s="17" t="s">
        <v>148</v>
      </c>
      <c r="BE447" s="201">
        <f>IF(O447="základní",K447,0)</f>
        <v>0</v>
      </c>
      <c r="BF447" s="201">
        <f>IF(O447="snížená",K447,0)</f>
        <v>0</v>
      </c>
      <c r="BG447" s="201">
        <f>IF(O447="zákl. přenesená",K447,0)</f>
        <v>0</v>
      </c>
      <c r="BH447" s="201">
        <f>IF(O447="sníž. přenesená",K447,0)</f>
        <v>0</v>
      </c>
      <c r="BI447" s="201">
        <f>IF(O447="nulová",K447,0)</f>
        <v>0</v>
      </c>
      <c r="BJ447" s="17" t="s">
        <v>86</v>
      </c>
      <c r="BK447" s="201">
        <f>ROUND(P447*H447,2)</f>
        <v>0</v>
      </c>
      <c r="BL447" s="17" t="s">
        <v>156</v>
      </c>
      <c r="BM447" s="200" t="s">
        <v>927</v>
      </c>
    </row>
    <row r="448" s="12" customFormat="1" ht="25.92" customHeight="1">
      <c r="A448" s="12"/>
      <c r="B448" s="174"/>
      <c r="C448" s="12"/>
      <c r="D448" s="175" t="s">
        <v>77</v>
      </c>
      <c r="E448" s="176" t="s">
        <v>121</v>
      </c>
      <c r="F448" s="176" t="s">
        <v>928</v>
      </c>
      <c r="G448" s="12"/>
      <c r="H448" s="12"/>
      <c r="I448" s="177"/>
      <c r="J448" s="177"/>
      <c r="K448" s="178">
        <f>BK448</f>
        <v>0</v>
      </c>
      <c r="L448" s="12"/>
      <c r="M448" s="174"/>
      <c r="N448" s="179"/>
      <c r="O448" s="180"/>
      <c r="P448" s="180"/>
      <c r="Q448" s="181">
        <f>Q449+Q454+Q457</f>
        <v>0</v>
      </c>
      <c r="R448" s="181">
        <f>R449+R454+R457</f>
        <v>0</v>
      </c>
      <c r="S448" s="180"/>
      <c r="T448" s="182">
        <f>T449+T454+T457</f>
        <v>0</v>
      </c>
      <c r="U448" s="180"/>
      <c r="V448" s="182">
        <f>V449+V454+V457</f>
        <v>0</v>
      </c>
      <c r="W448" s="180"/>
      <c r="X448" s="183">
        <f>X449+X454+X457</f>
        <v>0</v>
      </c>
      <c r="Y448" s="12"/>
      <c r="Z448" s="12"/>
      <c r="AA448" s="12"/>
      <c r="AB448" s="12"/>
      <c r="AC448" s="12"/>
      <c r="AD448" s="12"/>
      <c r="AE448" s="12"/>
      <c r="AR448" s="175" t="s">
        <v>182</v>
      </c>
      <c r="AT448" s="184" t="s">
        <v>77</v>
      </c>
      <c r="AU448" s="184" t="s">
        <v>78</v>
      </c>
      <c r="AY448" s="175" t="s">
        <v>148</v>
      </c>
      <c r="BK448" s="185">
        <f>BK449+BK454+BK457</f>
        <v>0</v>
      </c>
    </row>
    <row r="449" s="12" customFormat="1" ht="22.8" customHeight="1">
      <c r="A449" s="12"/>
      <c r="B449" s="174"/>
      <c r="C449" s="12"/>
      <c r="D449" s="175" t="s">
        <v>77</v>
      </c>
      <c r="E449" s="186" t="s">
        <v>929</v>
      </c>
      <c r="F449" s="186" t="s">
        <v>930</v>
      </c>
      <c r="G449" s="12"/>
      <c r="H449" s="12"/>
      <c r="I449" s="177"/>
      <c r="J449" s="177"/>
      <c r="K449" s="187">
        <f>BK449</f>
        <v>0</v>
      </c>
      <c r="L449" s="12"/>
      <c r="M449" s="174"/>
      <c r="N449" s="179"/>
      <c r="O449" s="180"/>
      <c r="P449" s="180"/>
      <c r="Q449" s="181">
        <f>SUM(Q450:Q453)</f>
        <v>0</v>
      </c>
      <c r="R449" s="181">
        <f>SUM(R450:R453)</f>
        <v>0</v>
      </c>
      <c r="S449" s="180"/>
      <c r="T449" s="182">
        <f>SUM(T450:T453)</f>
        <v>0</v>
      </c>
      <c r="U449" s="180"/>
      <c r="V449" s="182">
        <f>SUM(V450:V453)</f>
        <v>0</v>
      </c>
      <c r="W449" s="180"/>
      <c r="X449" s="183">
        <f>SUM(X450:X453)</f>
        <v>0</v>
      </c>
      <c r="Y449" s="12"/>
      <c r="Z449" s="12"/>
      <c r="AA449" s="12"/>
      <c r="AB449" s="12"/>
      <c r="AC449" s="12"/>
      <c r="AD449" s="12"/>
      <c r="AE449" s="12"/>
      <c r="AR449" s="175" t="s">
        <v>182</v>
      </c>
      <c r="AT449" s="184" t="s">
        <v>77</v>
      </c>
      <c r="AU449" s="184" t="s">
        <v>86</v>
      </c>
      <c r="AY449" s="175" t="s">
        <v>148</v>
      </c>
      <c r="BK449" s="185">
        <f>SUM(BK450:BK453)</f>
        <v>0</v>
      </c>
    </row>
    <row r="450" s="2" customFormat="1" ht="24.15" customHeight="1">
      <c r="A450" s="36"/>
      <c r="B450" s="151"/>
      <c r="C450" s="188" t="s">
        <v>931</v>
      </c>
      <c r="D450" s="188" t="s">
        <v>151</v>
      </c>
      <c r="E450" s="189" t="s">
        <v>932</v>
      </c>
      <c r="F450" s="190" t="s">
        <v>933</v>
      </c>
      <c r="G450" s="191" t="s">
        <v>934</v>
      </c>
      <c r="H450" s="192">
        <v>1</v>
      </c>
      <c r="I450" s="193"/>
      <c r="J450" s="193"/>
      <c r="K450" s="194">
        <f>ROUND(P450*H450,2)</f>
        <v>0</v>
      </c>
      <c r="L450" s="190" t="s">
        <v>1</v>
      </c>
      <c r="M450" s="37"/>
      <c r="N450" s="195" t="s">
        <v>1</v>
      </c>
      <c r="O450" s="196" t="s">
        <v>41</v>
      </c>
      <c r="P450" s="197">
        <f>I450+J450</f>
        <v>0</v>
      </c>
      <c r="Q450" s="197">
        <f>ROUND(I450*H450,2)</f>
        <v>0</v>
      </c>
      <c r="R450" s="197">
        <f>ROUND(J450*H450,2)</f>
        <v>0</v>
      </c>
      <c r="S450" s="75"/>
      <c r="T450" s="198">
        <f>S450*H450</f>
        <v>0</v>
      </c>
      <c r="U450" s="198">
        <v>0</v>
      </c>
      <c r="V450" s="198">
        <f>U450*H450</f>
        <v>0</v>
      </c>
      <c r="W450" s="198">
        <v>0</v>
      </c>
      <c r="X450" s="199">
        <f>W450*H450</f>
        <v>0</v>
      </c>
      <c r="Y450" s="36"/>
      <c r="Z450" s="36"/>
      <c r="AA450" s="36"/>
      <c r="AB450" s="36"/>
      <c r="AC450" s="36"/>
      <c r="AD450" s="36"/>
      <c r="AE450" s="36"/>
      <c r="AR450" s="200" t="s">
        <v>935</v>
      </c>
      <c r="AT450" s="200" t="s">
        <v>151</v>
      </c>
      <c r="AU450" s="200" t="s">
        <v>88</v>
      </c>
      <c r="AY450" s="17" t="s">
        <v>148</v>
      </c>
      <c r="BE450" s="201">
        <f>IF(O450="základní",K450,0)</f>
        <v>0</v>
      </c>
      <c r="BF450" s="201">
        <f>IF(O450="snížená",K450,0)</f>
        <v>0</v>
      </c>
      <c r="BG450" s="201">
        <f>IF(O450="zákl. přenesená",K450,0)</f>
        <v>0</v>
      </c>
      <c r="BH450" s="201">
        <f>IF(O450="sníž. přenesená",K450,0)</f>
        <v>0</v>
      </c>
      <c r="BI450" s="201">
        <f>IF(O450="nulová",K450,0)</f>
        <v>0</v>
      </c>
      <c r="BJ450" s="17" t="s">
        <v>86</v>
      </c>
      <c r="BK450" s="201">
        <f>ROUND(P450*H450,2)</f>
        <v>0</v>
      </c>
      <c r="BL450" s="17" t="s">
        <v>935</v>
      </c>
      <c r="BM450" s="200" t="s">
        <v>936</v>
      </c>
    </row>
    <row r="451" s="2" customFormat="1" ht="24.15" customHeight="1">
      <c r="A451" s="36"/>
      <c r="B451" s="151"/>
      <c r="C451" s="188" t="s">
        <v>937</v>
      </c>
      <c r="D451" s="188" t="s">
        <v>151</v>
      </c>
      <c r="E451" s="189" t="s">
        <v>938</v>
      </c>
      <c r="F451" s="190" t="s">
        <v>939</v>
      </c>
      <c r="G451" s="191" t="s">
        <v>934</v>
      </c>
      <c r="H451" s="192">
        <v>1</v>
      </c>
      <c r="I451" s="193"/>
      <c r="J451" s="193"/>
      <c r="K451" s="194">
        <f>ROUND(P451*H451,2)</f>
        <v>0</v>
      </c>
      <c r="L451" s="190" t="s">
        <v>1</v>
      </c>
      <c r="M451" s="37"/>
      <c r="N451" s="195" t="s">
        <v>1</v>
      </c>
      <c r="O451" s="196" t="s">
        <v>41</v>
      </c>
      <c r="P451" s="197">
        <f>I451+J451</f>
        <v>0</v>
      </c>
      <c r="Q451" s="197">
        <f>ROUND(I451*H451,2)</f>
        <v>0</v>
      </c>
      <c r="R451" s="197">
        <f>ROUND(J451*H451,2)</f>
        <v>0</v>
      </c>
      <c r="S451" s="75"/>
      <c r="T451" s="198">
        <f>S451*H451</f>
        <v>0</v>
      </c>
      <c r="U451" s="198">
        <v>0</v>
      </c>
      <c r="V451" s="198">
        <f>U451*H451</f>
        <v>0</v>
      </c>
      <c r="W451" s="198">
        <v>0</v>
      </c>
      <c r="X451" s="199">
        <f>W451*H451</f>
        <v>0</v>
      </c>
      <c r="Y451" s="36"/>
      <c r="Z451" s="36"/>
      <c r="AA451" s="36"/>
      <c r="AB451" s="36"/>
      <c r="AC451" s="36"/>
      <c r="AD451" s="36"/>
      <c r="AE451" s="36"/>
      <c r="AR451" s="200" t="s">
        <v>935</v>
      </c>
      <c r="AT451" s="200" t="s">
        <v>151</v>
      </c>
      <c r="AU451" s="200" t="s">
        <v>88</v>
      </c>
      <c r="AY451" s="17" t="s">
        <v>148</v>
      </c>
      <c r="BE451" s="201">
        <f>IF(O451="základní",K451,0)</f>
        <v>0</v>
      </c>
      <c r="BF451" s="201">
        <f>IF(O451="snížená",K451,0)</f>
        <v>0</v>
      </c>
      <c r="BG451" s="201">
        <f>IF(O451="zákl. přenesená",K451,0)</f>
        <v>0</v>
      </c>
      <c r="BH451" s="201">
        <f>IF(O451="sníž. přenesená",K451,0)</f>
        <v>0</v>
      </c>
      <c r="BI451" s="201">
        <f>IF(O451="nulová",K451,0)</f>
        <v>0</v>
      </c>
      <c r="BJ451" s="17" t="s">
        <v>86</v>
      </c>
      <c r="BK451" s="201">
        <f>ROUND(P451*H451,2)</f>
        <v>0</v>
      </c>
      <c r="BL451" s="17" t="s">
        <v>935</v>
      </c>
      <c r="BM451" s="200" t="s">
        <v>940</v>
      </c>
    </row>
    <row r="452" s="2" customFormat="1" ht="24.15" customHeight="1">
      <c r="A452" s="36"/>
      <c r="B452" s="151"/>
      <c r="C452" s="188" t="s">
        <v>941</v>
      </c>
      <c r="D452" s="188" t="s">
        <v>151</v>
      </c>
      <c r="E452" s="189" t="s">
        <v>942</v>
      </c>
      <c r="F452" s="190" t="s">
        <v>943</v>
      </c>
      <c r="G452" s="191" t="s">
        <v>944</v>
      </c>
      <c r="H452" s="192">
        <v>1</v>
      </c>
      <c r="I452" s="193"/>
      <c r="J452" s="193"/>
      <c r="K452" s="194">
        <f>ROUND(P452*H452,2)</f>
        <v>0</v>
      </c>
      <c r="L452" s="190" t="s">
        <v>1</v>
      </c>
      <c r="M452" s="37"/>
      <c r="N452" s="195" t="s">
        <v>1</v>
      </c>
      <c r="O452" s="196" t="s">
        <v>41</v>
      </c>
      <c r="P452" s="197">
        <f>I452+J452</f>
        <v>0</v>
      </c>
      <c r="Q452" s="197">
        <f>ROUND(I452*H452,2)</f>
        <v>0</v>
      </c>
      <c r="R452" s="197">
        <f>ROUND(J452*H452,2)</f>
        <v>0</v>
      </c>
      <c r="S452" s="75"/>
      <c r="T452" s="198">
        <f>S452*H452</f>
        <v>0</v>
      </c>
      <c r="U452" s="198">
        <v>0</v>
      </c>
      <c r="V452" s="198">
        <f>U452*H452</f>
        <v>0</v>
      </c>
      <c r="W452" s="198">
        <v>0</v>
      </c>
      <c r="X452" s="199">
        <f>W452*H452</f>
        <v>0</v>
      </c>
      <c r="Y452" s="36"/>
      <c r="Z452" s="36"/>
      <c r="AA452" s="36"/>
      <c r="AB452" s="36"/>
      <c r="AC452" s="36"/>
      <c r="AD452" s="36"/>
      <c r="AE452" s="36"/>
      <c r="AR452" s="200" t="s">
        <v>935</v>
      </c>
      <c r="AT452" s="200" t="s">
        <v>151</v>
      </c>
      <c r="AU452" s="200" t="s">
        <v>88</v>
      </c>
      <c r="AY452" s="17" t="s">
        <v>148</v>
      </c>
      <c r="BE452" s="201">
        <f>IF(O452="základní",K452,0)</f>
        <v>0</v>
      </c>
      <c r="BF452" s="201">
        <f>IF(O452="snížená",K452,0)</f>
        <v>0</v>
      </c>
      <c r="BG452" s="201">
        <f>IF(O452="zákl. přenesená",K452,0)</f>
        <v>0</v>
      </c>
      <c r="BH452" s="201">
        <f>IF(O452="sníž. přenesená",K452,0)</f>
        <v>0</v>
      </c>
      <c r="BI452" s="201">
        <f>IF(O452="nulová",K452,0)</f>
        <v>0</v>
      </c>
      <c r="BJ452" s="17" t="s">
        <v>86</v>
      </c>
      <c r="BK452" s="201">
        <f>ROUND(P452*H452,2)</f>
        <v>0</v>
      </c>
      <c r="BL452" s="17" t="s">
        <v>935</v>
      </c>
      <c r="BM452" s="200" t="s">
        <v>945</v>
      </c>
    </row>
    <row r="453" s="2" customFormat="1" ht="24.15" customHeight="1">
      <c r="A453" s="36"/>
      <c r="B453" s="151"/>
      <c r="C453" s="188" t="s">
        <v>946</v>
      </c>
      <c r="D453" s="188" t="s">
        <v>151</v>
      </c>
      <c r="E453" s="189" t="s">
        <v>947</v>
      </c>
      <c r="F453" s="190" t="s">
        <v>948</v>
      </c>
      <c r="G453" s="191" t="s">
        <v>944</v>
      </c>
      <c r="H453" s="192">
        <v>1</v>
      </c>
      <c r="I453" s="193"/>
      <c r="J453" s="193"/>
      <c r="K453" s="194">
        <f>ROUND(P453*H453,2)</f>
        <v>0</v>
      </c>
      <c r="L453" s="190" t="s">
        <v>1</v>
      </c>
      <c r="M453" s="37"/>
      <c r="N453" s="195" t="s">
        <v>1</v>
      </c>
      <c r="O453" s="196" t="s">
        <v>41</v>
      </c>
      <c r="P453" s="197">
        <f>I453+J453</f>
        <v>0</v>
      </c>
      <c r="Q453" s="197">
        <f>ROUND(I453*H453,2)</f>
        <v>0</v>
      </c>
      <c r="R453" s="197">
        <f>ROUND(J453*H453,2)</f>
        <v>0</v>
      </c>
      <c r="S453" s="75"/>
      <c r="T453" s="198">
        <f>S453*H453</f>
        <v>0</v>
      </c>
      <c r="U453" s="198">
        <v>0</v>
      </c>
      <c r="V453" s="198">
        <f>U453*H453</f>
        <v>0</v>
      </c>
      <c r="W453" s="198">
        <v>0</v>
      </c>
      <c r="X453" s="199">
        <f>W453*H453</f>
        <v>0</v>
      </c>
      <c r="Y453" s="36"/>
      <c r="Z453" s="36"/>
      <c r="AA453" s="36"/>
      <c r="AB453" s="36"/>
      <c r="AC453" s="36"/>
      <c r="AD453" s="36"/>
      <c r="AE453" s="36"/>
      <c r="AR453" s="200" t="s">
        <v>248</v>
      </c>
      <c r="AT453" s="200" t="s">
        <v>151</v>
      </c>
      <c r="AU453" s="200" t="s">
        <v>88</v>
      </c>
      <c r="AY453" s="17" t="s">
        <v>148</v>
      </c>
      <c r="BE453" s="201">
        <f>IF(O453="základní",K453,0)</f>
        <v>0</v>
      </c>
      <c r="BF453" s="201">
        <f>IF(O453="snížená",K453,0)</f>
        <v>0</v>
      </c>
      <c r="BG453" s="201">
        <f>IF(O453="zákl. přenesená",K453,0)</f>
        <v>0</v>
      </c>
      <c r="BH453" s="201">
        <f>IF(O453="sníž. přenesená",K453,0)</f>
        <v>0</v>
      </c>
      <c r="BI453" s="201">
        <f>IF(O453="nulová",K453,0)</f>
        <v>0</v>
      </c>
      <c r="BJ453" s="17" t="s">
        <v>86</v>
      </c>
      <c r="BK453" s="201">
        <f>ROUND(P453*H453,2)</f>
        <v>0</v>
      </c>
      <c r="BL453" s="17" t="s">
        <v>248</v>
      </c>
      <c r="BM453" s="200" t="s">
        <v>949</v>
      </c>
    </row>
    <row r="454" s="12" customFormat="1" ht="22.8" customHeight="1">
      <c r="A454" s="12"/>
      <c r="B454" s="174"/>
      <c r="C454" s="12"/>
      <c r="D454" s="175" t="s">
        <v>77</v>
      </c>
      <c r="E454" s="186" t="s">
        <v>950</v>
      </c>
      <c r="F454" s="186" t="s">
        <v>120</v>
      </c>
      <c r="G454" s="12"/>
      <c r="H454" s="12"/>
      <c r="I454" s="177"/>
      <c r="J454" s="177"/>
      <c r="K454" s="187">
        <f>BK454</f>
        <v>0</v>
      </c>
      <c r="L454" s="12"/>
      <c r="M454" s="174"/>
      <c r="N454" s="179"/>
      <c r="O454" s="180"/>
      <c r="P454" s="180"/>
      <c r="Q454" s="181">
        <f>SUM(Q455:Q456)</f>
        <v>0</v>
      </c>
      <c r="R454" s="181">
        <f>SUM(R455:R456)</f>
        <v>0</v>
      </c>
      <c r="S454" s="180"/>
      <c r="T454" s="182">
        <f>SUM(T455:T456)</f>
        <v>0</v>
      </c>
      <c r="U454" s="180"/>
      <c r="V454" s="182">
        <f>SUM(V455:V456)</f>
        <v>0</v>
      </c>
      <c r="W454" s="180"/>
      <c r="X454" s="183">
        <f>SUM(X455:X456)</f>
        <v>0</v>
      </c>
      <c r="Y454" s="12"/>
      <c r="Z454" s="12"/>
      <c r="AA454" s="12"/>
      <c r="AB454" s="12"/>
      <c r="AC454" s="12"/>
      <c r="AD454" s="12"/>
      <c r="AE454" s="12"/>
      <c r="AR454" s="175" t="s">
        <v>182</v>
      </c>
      <c r="AT454" s="184" t="s">
        <v>77</v>
      </c>
      <c r="AU454" s="184" t="s">
        <v>86</v>
      </c>
      <c r="AY454" s="175" t="s">
        <v>148</v>
      </c>
      <c r="BK454" s="185">
        <f>SUM(BK455:BK456)</f>
        <v>0</v>
      </c>
    </row>
    <row r="455" s="2" customFormat="1" ht="24.15" customHeight="1">
      <c r="A455" s="36"/>
      <c r="B455" s="151"/>
      <c r="C455" s="188" t="s">
        <v>951</v>
      </c>
      <c r="D455" s="188" t="s">
        <v>151</v>
      </c>
      <c r="E455" s="189" t="s">
        <v>952</v>
      </c>
      <c r="F455" s="190" t="s">
        <v>120</v>
      </c>
      <c r="G455" s="191" t="s">
        <v>934</v>
      </c>
      <c r="H455" s="192">
        <v>1</v>
      </c>
      <c r="I455" s="193"/>
      <c r="J455" s="193"/>
      <c r="K455" s="194">
        <f>ROUND(P455*H455,2)</f>
        <v>0</v>
      </c>
      <c r="L455" s="190" t="s">
        <v>1</v>
      </c>
      <c r="M455" s="37"/>
      <c r="N455" s="195" t="s">
        <v>1</v>
      </c>
      <c r="O455" s="196" t="s">
        <v>41</v>
      </c>
      <c r="P455" s="197">
        <f>I455+J455</f>
        <v>0</v>
      </c>
      <c r="Q455" s="197">
        <f>ROUND(I455*H455,2)</f>
        <v>0</v>
      </c>
      <c r="R455" s="197">
        <f>ROUND(J455*H455,2)</f>
        <v>0</v>
      </c>
      <c r="S455" s="75"/>
      <c r="T455" s="198">
        <f>S455*H455</f>
        <v>0</v>
      </c>
      <c r="U455" s="198">
        <v>0</v>
      </c>
      <c r="V455" s="198">
        <f>U455*H455</f>
        <v>0</v>
      </c>
      <c r="W455" s="198">
        <v>0</v>
      </c>
      <c r="X455" s="199">
        <f>W455*H455</f>
        <v>0</v>
      </c>
      <c r="Y455" s="36"/>
      <c r="Z455" s="36"/>
      <c r="AA455" s="36"/>
      <c r="AB455" s="36"/>
      <c r="AC455" s="36"/>
      <c r="AD455" s="36"/>
      <c r="AE455" s="36"/>
      <c r="AR455" s="200" t="s">
        <v>935</v>
      </c>
      <c r="AT455" s="200" t="s">
        <v>151</v>
      </c>
      <c r="AU455" s="200" t="s">
        <v>88</v>
      </c>
      <c r="AY455" s="17" t="s">
        <v>148</v>
      </c>
      <c r="BE455" s="201">
        <f>IF(O455="základní",K455,0)</f>
        <v>0</v>
      </c>
      <c r="BF455" s="201">
        <f>IF(O455="snížená",K455,0)</f>
        <v>0</v>
      </c>
      <c r="BG455" s="201">
        <f>IF(O455="zákl. přenesená",K455,0)</f>
        <v>0</v>
      </c>
      <c r="BH455" s="201">
        <f>IF(O455="sníž. přenesená",K455,0)</f>
        <v>0</v>
      </c>
      <c r="BI455" s="201">
        <f>IF(O455="nulová",K455,0)</f>
        <v>0</v>
      </c>
      <c r="BJ455" s="17" t="s">
        <v>86</v>
      </c>
      <c r="BK455" s="201">
        <f>ROUND(P455*H455,2)</f>
        <v>0</v>
      </c>
      <c r="BL455" s="17" t="s">
        <v>935</v>
      </c>
      <c r="BM455" s="200" t="s">
        <v>953</v>
      </c>
    </row>
    <row r="456" s="2" customFormat="1" ht="24.15" customHeight="1">
      <c r="A456" s="36"/>
      <c r="B456" s="151"/>
      <c r="C456" s="188" t="s">
        <v>954</v>
      </c>
      <c r="D456" s="188" t="s">
        <v>151</v>
      </c>
      <c r="E456" s="189" t="s">
        <v>955</v>
      </c>
      <c r="F456" s="190" t="s">
        <v>956</v>
      </c>
      <c r="G456" s="191" t="s">
        <v>934</v>
      </c>
      <c r="H456" s="192">
        <v>1</v>
      </c>
      <c r="I456" s="193"/>
      <c r="J456" s="193"/>
      <c r="K456" s="194">
        <f>ROUND(P456*H456,2)</f>
        <v>0</v>
      </c>
      <c r="L456" s="190" t="s">
        <v>1</v>
      </c>
      <c r="M456" s="37"/>
      <c r="N456" s="195" t="s">
        <v>1</v>
      </c>
      <c r="O456" s="196" t="s">
        <v>41</v>
      </c>
      <c r="P456" s="197">
        <f>I456+J456</f>
        <v>0</v>
      </c>
      <c r="Q456" s="197">
        <f>ROUND(I456*H456,2)</f>
        <v>0</v>
      </c>
      <c r="R456" s="197">
        <f>ROUND(J456*H456,2)</f>
        <v>0</v>
      </c>
      <c r="S456" s="75"/>
      <c r="T456" s="198">
        <f>S456*H456</f>
        <v>0</v>
      </c>
      <c r="U456" s="198">
        <v>0</v>
      </c>
      <c r="V456" s="198">
        <f>U456*H456</f>
        <v>0</v>
      </c>
      <c r="W456" s="198">
        <v>0</v>
      </c>
      <c r="X456" s="199">
        <f>W456*H456</f>
        <v>0</v>
      </c>
      <c r="Y456" s="36"/>
      <c r="Z456" s="36"/>
      <c r="AA456" s="36"/>
      <c r="AB456" s="36"/>
      <c r="AC456" s="36"/>
      <c r="AD456" s="36"/>
      <c r="AE456" s="36"/>
      <c r="AR456" s="200" t="s">
        <v>935</v>
      </c>
      <c r="AT456" s="200" t="s">
        <v>151</v>
      </c>
      <c r="AU456" s="200" t="s">
        <v>88</v>
      </c>
      <c r="AY456" s="17" t="s">
        <v>148</v>
      </c>
      <c r="BE456" s="201">
        <f>IF(O456="základní",K456,0)</f>
        <v>0</v>
      </c>
      <c r="BF456" s="201">
        <f>IF(O456="snížená",K456,0)</f>
        <v>0</v>
      </c>
      <c r="BG456" s="201">
        <f>IF(O456="zákl. přenesená",K456,0)</f>
        <v>0</v>
      </c>
      <c r="BH456" s="201">
        <f>IF(O456="sníž. přenesená",K456,0)</f>
        <v>0</v>
      </c>
      <c r="BI456" s="201">
        <f>IF(O456="nulová",K456,0)</f>
        <v>0</v>
      </c>
      <c r="BJ456" s="17" t="s">
        <v>86</v>
      </c>
      <c r="BK456" s="201">
        <f>ROUND(P456*H456,2)</f>
        <v>0</v>
      </c>
      <c r="BL456" s="17" t="s">
        <v>935</v>
      </c>
      <c r="BM456" s="200" t="s">
        <v>957</v>
      </c>
    </row>
    <row r="457" s="12" customFormat="1" ht="22.8" customHeight="1">
      <c r="A457" s="12"/>
      <c r="B457" s="174"/>
      <c r="C457" s="12"/>
      <c r="D457" s="175" t="s">
        <v>77</v>
      </c>
      <c r="E457" s="186" t="s">
        <v>958</v>
      </c>
      <c r="F457" s="186" t="s">
        <v>959</v>
      </c>
      <c r="G457" s="12"/>
      <c r="H457" s="12"/>
      <c r="I457" s="177"/>
      <c r="J457" s="177"/>
      <c r="K457" s="187">
        <f>BK457</f>
        <v>0</v>
      </c>
      <c r="L457" s="12"/>
      <c r="M457" s="174"/>
      <c r="N457" s="179"/>
      <c r="O457" s="180"/>
      <c r="P457" s="180"/>
      <c r="Q457" s="181">
        <f>SUM(Q458:Q462)</f>
        <v>0</v>
      </c>
      <c r="R457" s="181">
        <f>SUM(R458:R462)</f>
        <v>0</v>
      </c>
      <c r="S457" s="180"/>
      <c r="T457" s="182">
        <f>SUM(T458:T462)</f>
        <v>0</v>
      </c>
      <c r="U457" s="180"/>
      <c r="V457" s="182">
        <f>SUM(V458:V462)</f>
        <v>0</v>
      </c>
      <c r="W457" s="180"/>
      <c r="X457" s="183">
        <f>SUM(X458:X462)</f>
        <v>0</v>
      </c>
      <c r="Y457" s="12"/>
      <c r="Z457" s="12"/>
      <c r="AA457" s="12"/>
      <c r="AB457" s="12"/>
      <c r="AC457" s="12"/>
      <c r="AD457" s="12"/>
      <c r="AE457" s="12"/>
      <c r="AR457" s="175" t="s">
        <v>182</v>
      </c>
      <c r="AT457" s="184" t="s">
        <v>77</v>
      </c>
      <c r="AU457" s="184" t="s">
        <v>86</v>
      </c>
      <c r="AY457" s="175" t="s">
        <v>148</v>
      </c>
      <c r="BK457" s="185">
        <f>SUM(BK458:BK462)</f>
        <v>0</v>
      </c>
    </row>
    <row r="458" s="2" customFormat="1" ht="24.15" customHeight="1">
      <c r="A458" s="36"/>
      <c r="B458" s="151"/>
      <c r="C458" s="188" t="s">
        <v>960</v>
      </c>
      <c r="D458" s="188" t="s">
        <v>151</v>
      </c>
      <c r="E458" s="189" t="s">
        <v>961</v>
      </c>
      <c r="F458" s="190" t="s">
        <v>962</v>
      </c>
      <c r="G458" s="191" t="s">
        <v>913</v>
      </c>
      <c r="H458" s="192">
        <v>60</v>
      </c>
      <c r="I458" s="193"/>
      <c r="J458" s="193"/>
      <c r="K458" s="194">
        <f>ROUND(P458*H458,2)</f>
        <v>0</v>
      </c>
      <c r="L458" s="190" t="s">
        <v>297</v>
      </c>
      <c r="M458" s="37"/>
      <c r="N458" s="195" t="s">
        <v>1</v>
      </c>
      <c r="O458" s="196" t="s">
        <v>41</v>
      </c>
      <c r="P458" s="197">
        <f>I458+J458</f>
        <v>0</v>
      </c>
      <c r="Q458" s="197">
        <f>ROUND(I458*H458,2)</f>
        <v>0</v>
      </c>
      <c r="R458" s="197">
        <f>ROUND(J458*H458,2)</f>
        <v>0</v>
      </c>
      <c r="S458" s="75"/>
      <c r="T458" s="198">
        <f>S458*H458</f>
        <v>0</v>
      </c>
      <c r="U458" s="198">
        <v>0</v>
      </c>
      <c r="V458" s="198">
        <f>U458*H458</f>
        <v>0</v>
      </c>
      <c r="W458" s="198">
        <v>0</v>
      </c>
      <c r="X458" s="199">
        <f>W458*H458</f>
        <v>0</v>
      </c>
      <c r="Y458" s="36"/>
      <c r="Z458" s="36"/>
      <c r="AA458" s="36"/>
      <c r="AB458" s="36"/>
      <c r="AC458" s="36"/>
      <c r="AD458" s="36"/>
      <c r="AE458" s="36"/>
      <c r="AR458" s="200" t="s">
        <v>935</v>
      </c>
      <c r="AT458" s="200" t="s">
        <v>151</v>
      </c>
      <c r="AU458" s="200" t="s">
        <v>88</v>
      </c>
      <c r="AY458" s="17" t="s">
        <v>148</v>
      </c>
      <c r="BE458" s="201">
        <f>IF(O458="základní",K458,0)</f>
        <v>0</v>
      </c>
      <c r="BF458" s="201">
        <f>IF(O458="snížená",K458,0)</f>
        <v>0</v>
      </c>
      <c r="BG458" s="201">
        <f>IF(O458="zákl. přenesená",K458,0)</f>
        <v>0</v>
      </c>
      <c r="BH458" s="201">
        <f>IF(O458="sníž. přenesená",K458,0)</f>
        <v>0</v>
      </c>
      <c r="BI458" s="201">
        <f>IF(O458="nulová",K458,0)</f>
        <v>0</v>
      </c>
      <c r="BJ458" s="17" t="s">
        <v>86</v>
      </c>
      <c r="BK458" s="201">
        <f>ROUND(P458*H458,2)</f>
        <v>0</v>
      </c>
      <c r="BL458" s="17" t="s">
        <v>935</v>
      </c>
      <c r="BM458" s="200" t="s">
        <v>963</v>
      </c>
    </row>
    <row r="459" s="2" customFormat="1">
      <c r="A459" s="36"/>
      <c r="B459" s="37"/>
      <c r="C459" s="36"/>
      <c r="D459" s="202" t="s">
        <v>158</v>
      </c>
      <c r="E459" s="36"/>
      <c r="F459" s="203" t="s">
        <v>964</v>
      </c>
      <c r="G459" s="36"/>
      <c r="H459" s="36"/>
      <c r="I459" s="152"/>
      <c r="J459" s="152"/>
      <c r="K459" s="36"/>
      <c r="L459" s="36"/>
      <c r="M459" s="37"/>
      <c r="N459" s="204"/>
      <c r="O459" s="205"/>
      <c r="P459" s="75"/>
      <c r="Q459" s="75"/>
      <c r="R459" s="75"/>
      <c r="S459" s="75"/>
      <c r="T459" s="75"/>
      <c r="U459" s="75"/>
      <c r="V459" s="75"/>
      <c r="W459" s="75"/>
      <c r="X459" s="76"/>
      <c r="Y459" s="36"/>
      <c r="Z459" s="36"/>
      <c r="AA459" s="36"/>
      <c r="AB459" s="36"/>
      <c r="AC459" s="36"/>
      <c r="AD459" s="36"/>
      <c r="AE459" s="36"/>
      <c r="AT459" s="17" t="s">
        <v>158</v>
      </c>
      <c r="AU459" s="17" t="s">
        <v>88</v>
      </c>
    </row>
    <row r="460" s="2" customFormat="1" ht="16.5" customHeight="1">
      <c r="A460" s="36"/>
      <c r="B460" s="151"/>
      <c r="C460" s="188" t="s">
        <v>965</v>
      </c>
      <c r="D460" s="188" t="s">
        <v>151</v>
      </c>
      <c r="E460" s="189" t="s">
        <v>966</v>
      </c>
      <c r="F460" s="190" t="s">
        <v>967</v>
      </c>
      <c r="G460" s="191" t="s">
        <v>968</v>
      </c>
      <c r="H460" s="192">
        <v>1</v>
      </c>
      <c r="I460" s="193"/>
      <c r="J460" s="193"/>
      <c r="K460" s="194">
        <f>ROUND(P460*H460,2)</f>
        <v>0</v>
      </c>
      <c r="L460" s="190" t="s">
        <v>1</v>
      </c>
      <c r="M460" s="37"/>
      <c r="N460" s="195" t="s">
        <v>1</v>
      </c>
      <c r="O460" s="196" t="s">
        <v>41</v>
      </c>
      <c r="P460" s="197">
        <f>I460+J460</f>
        <v>0</v>
      </c>
      <c r="Q460" s="197">
        <f>ROUND(I460*H460,2)</f>
        <v>0</v>
      </c>
      <c r="R460" s="197">
        <f>ROUND(J460*H460,2)</f>
        <v>0</v>
      </c>
      <c r="S460" s="75"/>
      <c r="T460" s="198">
        <f>S460*H460</f>
        <v>0</v>
      </c>
      <c r="U460" s="198">
        <v>0</v>
      </c>
      <c r="V460" s="198">
        <f>U460*H460</f>
        <v>0</v>
      </c>
      <c r="W460" s="198">
        <v>0</v>
      </c>
      <c r="X460" s="199">
        <f>W460*H460</f>
        <v>0</v>
      </c>
      <c r="Y460" s="36"/>
      <c r="Z460" s="36"/>
      <c r="AA460" s="36"/>
      <c r="AB460" s="36"/>
      <c r="AC460" s="36"/>
      <c r="AD460" s="36"/>
      <c r="AE460" s="36"/>
      <c r="AR460" s="200" t="s">
        <v>935</v>
      </c>
      <c r="AT460" s="200" t="s">
        <v>151</v>
      </c>
      <c r="AU460" s="200" t="s">
        <v>88</v>
      </c>
      <c r="AY460" s="17" t="s">
        <v>148</v>
      </c>
      <c r="BE460" s="201">
        <f>IF(O460="základní",K460,0)</f>
        <v>0</v>
      </c>
      <c r="BF460" s="201">
        <f>IF(O460="snížená",K460,0)</f>
        <v>0</v>
      </c>
      <c r="BG460" s="201">
        <f>IF(O460="zákl. přenesená",K460,0)</f>
        <v>0</v>
      </c>
      <c r="BH460" s="201">
        <f>IF(O460="sníž. přenesená",K460,0)</f>
        <v>0</v>
      </c>
      <c r="BI460" s="201">
        <f>IF(O460="nulová",K460,0)</f>
        <v>0</v>
      </c>
      <c r="BJ460" s="17" t="s">
        <v>86</v>
      </c>
      <c r="BK460" s="201">
        <f>ROUND(P460*H460,2)</f>
        <v>0</v>
      </c>
      <c r="BL460" s="17" t="s">
        <v>935</v>
      </c>
      <c r="BM460" s="200" t="s">
        <v>969</v>
      </c>
    </row>
    <row r="461" s="2" customFormat="1" ht="16.5" customHeight="1">
      <c r="A461" s="36"/>
      <c r="B461" s="151"/>
      <c r="C461" s="188" t="s">
        <v>970</v>
      </c>
      <c r="D461" s="188" t="s">
        <v>151</v>
      </c>
      <c r="E461" s="189" t="s">
        <v>971</v>
      </c>
      <c r="F461" s="190" t="s">
        <v>972</v>
      </c>
      <c r="G461" s="191" t="s">
        <v>973</v>
      </c>
      <c r="H461" s="192">
        <v>1</v>
      </c>
      <c r="I461" s="193"/>
      <c r="J461" s="193"/>
      <c r="K461" s="194">
        <f>ROUND(P461*H461,2)</f>
        <v>0</v>
      </c>
      <c r="L461" s="190" t="s">
        <v>1</v>
      </c>
      <c r="M461" s="37"/>
      <c r="N461" s="195" t="s">
        <v>1</v>
      </c>
      <c r="O461" s="196" t="s">
        <v>41</v>
      </c>
      <c r="P461" s="197">
        <f>I461+J461</f>
        <v>0</v>
      </c>
      <c r="Q461" s="197">
        <f>ROUND(I461*H461,2)</f>
        <v>0</v>
      </c>
      <c r="R461" s="197">
        <f>ROUND(J461*H461,2)</f>
        <v>0</v>
      </c>
      <c r="S461" s="75"/>
      <c r="T461" s="198">
        <f>S461*H461</f>
        <v>0</v>
      </c>
      <c r="U461" s="198">
        <v>0</v>
      </c>
      <c r="V461" s="198">
        <f>U461*H461</f>
        <v>0</v>
      </c>
      <c r="W461" s="198">
        <v>0</v>
      </c>
      <c r="X461" s="199">
        <f>W461*H461</f>
        <v>0</v>
      </c>
      <c r="Y461" s="36"/>
      <c r="Z461" s="36"/>
      <c r="AA461" s="36"/>
      <c r="AB461" s="36"/>
      <c r="AC461" s="36"/>
      <c r="AD461" s="36"/>
      <c r="AE461" s="36"/>
      <c r="AR461" s="200" t="s">
        <v>935</v>
      </c>
      <c r="AT461" s="200" t="s">
        <v>151</v>
      </c>
      <c r="AU461" s="200" t="s">
        <v>88</v>
      </c>
      <c r="AY461" s="17" t="s">
        <v>148</v>
      </c>
      <c r="BE461" s="201">
        <f>IF(O461="základní",K461,0)</f>
        <v>0</v>
      </c>
      <c r="BF461" s="201">
        <f>IF(O461="snížená",K461,0)</f>
        <v>0</v>
      </c>
      <c r="BG461" s="201">
        <f>IF(O461="zákl. přenesená",K461,0)</f>
        <v>0</v>
      </c>
      <c r="BH461" s="201">
        <f>IF(O461="sníž. přenesená",K461,0)</f>
        <v>0</v>
      </c>
      <c r="BI461" s="201">
        <f>IF(O461="nulová",K461,0)</f>
        <v>0</v>
      </c>
      <c r="BJ461" s="17" t="s">
        <v>86</v>
      </c>
      <c r="BK461" s="201">
        <f>ROUND(P461*H461,2)</f>
        <v>0</v>
      </c>
      <c r="BL461" s="17" t="s">
        <v>935</v>
      </c>
      <c r="BM461" s="200" t="s">
        <v>974</v>
      </c>
    </row>
    <row r="462" s="2" customFormat="1" ht="16.5" customHeight="1">
      <c r="A462" s="36"/>
      <c r="B462" s="151"/>
      <c r="C462" s="188" t="s">
        <v>975</v>
      </c>
      <c r="D462" s="188" t="s">
        <v>151</v>
      </c>
      <c r="E462" s="189" t="s">
        <v>976</v>
      </c>
      <c r="F462" s="190" t="s">
        <v>977</v>
      </c>
      <c r="G462" s="191" t="s">
        <v>973</v>
      </c>
      <c r="H462" s="192">
        <v>1</v>
      </c>
      <c r="I462" s="193"/>
      <c r="J462" s="193"/>
      <c r="K462" s="194">
        <f>ROUND(P462*H462,2)</f>
        <v>0</v>
      </c>
      <c r="L462" s="190" t="s">
        <v>1</v>
      </c>
      <c r="M462" s="37"/>
      <c r="N462" s="235" t="s">
        <v>1</v>
      </c>
      <c r="O462" s="236" t="s">
        <v>41</v>
      </c>
      <c r="P462" s="237">
        <f>I462+J462</f>
        <v>0</v>
      </c>
      <c r="Q462" s="237">
        <f>ROUND(I462*H462,2)</f>
        <v>0</v>
      </c>
      <c r="R462" s="237">
        <f>ROUND(J462*H462,2)</f>
        <v>0</v>
      </c>
      <c r="S462" s="238"/>
      <c r="T462" s="239">
        <f>S462*H462</f>
        <v>0</v>
      </c>
      <c r="U462" s="239">
        <v>0</v>
      </c>
      <c r="V462" s="239">
        <f>U462*H462</f>
        <v>0</v>
      </c>
      <c r="W462" s="239">
        <v>0</v>
      </c>
      <c r="X462" s="240">
        <f>W462*H462</f>
        <v>0</v>
      </c>
      <c r="Y462" s="36"/>
      <c r="Z462" s="36"/>
      <c r="AA462" s="36"/>
      <c r="AB462" s="36"/>
      <c r="AC462" s="36"/>
      <c r="AD462" s="36"/>
      <c r="AE462" s="36"/>
      <c r="AR462" s="200" t="s">
        <v>935</v>
      </c>
      <c r="AT462" s="200" t="s">
        <v>151</v>
      </c>
      <c r="AU462" s="200" t="s">
        <v>88</v>
      </c>
      <c r="AY462" s="17" t="s">
        <v>148</v>
      </c>
      <c r="BE462" s="201">
        <f>IF(O462="základní",K462,0)</f>
        <v>0</v>
      </c>
      <c r="BF462" s="201">
        <f>IF(O462="snížená",K462,0)</f>
        <v>0</v>
      </c>
      <c r="BG462" s="201">
        <f>IF(O462="zákl. přenesená",K462,0)</f>
        <v>0</v>
      </c>
      <c r="BH462" s="201">
        <f>IF(O462="sníž. přenesená",K462,0)</f>
        <v>0</v>
      </c>
      <c r="BI462" s="201">
        <f>IF(O462="nulová",K462,0)</f>
        <v>0</v>
      </c>
      <c r="BJ462" s="17" t="s">
        <v>86</v>
      </c>
      <c r="BK462" s="201">
        <f>ROUND(P462*H462,2)</f>
        <v>0</v>
      </c>
      <c r="BL462" s="17" t="s">
        <v>935</v>
      </c>
      <c r="BM462" s="200" t="s">
        <v>978</v>
      </c>
    </row>
    <row r="463" s="2" customFormat="1" ht="6.96" customHeight="1">
      <c r="A463" s="36"/>
      <c r="B463" s="58"/>
      <c r="C463" s="59"/>
      <c r="D463" s="59"/>
      <c r="E463" s="59"/>
      <c r="F463" s="59"/>
      <c r="G463" s="59"/>
      <c r="H463" s="59"/>
      <c r="I463" s="59"/>
      <c r="J463" s="59"/>
      <c r="K463" s="59"/>
      <c r="L463" s="59"/>
      <c r="M463" s="37"/>
      <c r="N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</row>
  </sheetData>
  <autoFilter ref="C138:L462"/>
  <mergeCells count="14">
    <mergeCell ref="E7:H7"/>
    <mergeCell ref="E9:H9"/>
    <mergeCell ref="E18:H18"/>
    <mergeCell ref="E27:H27"/>
    <mergeCell ref="E85:H85"/>
    <mergeCell ref="E87:H87"/>
    <mergeCell ref="D113:F113"/>
    <mergeCell ref="D114:F114"/>
    <mergeCell ref="D115:F115"/>
    <mergeCell ref="D116:F116"/>
    <mergeCell ref="D117:F117"/>
    <mergeCell ref="E129:H129"/>
    <mergeCell ref="E131:H131"/>
    <mergeCell ref="M2:Z2"/>
  </mergeCells>
  <hyperlinks>
    <hyperlink ref="F143" r:id="rId1" display="https://podminky.urs.cz/item/CS_URS_2023_02/112151511"/>
    <hyperlink ref="F145" r:id="rId2" display="https://podminky.urs.cz/item/CS_URS_2023_02/998231311"/>
    <hyperlink ref="F148" r:id="rId3" display="https://podminky.urs.cz/item/CS_URS_2024_01/460030023"/>
    <hyperlink ref="F151" r:id="rId4" display="https://podminky.urs.cz/item/CS_URS_2024_01/460031211"/>
    <hyperlink ref="F170" r:id="rId5" display="https://podminky.urs.cz/item/CS_URS_2024_01/913121111"/>
    <hyperlink ref="F190" r:id="rId6" display="https://podminky.urs.cz/item/CS_URS_2023_02/460791114"/>
    <hyperlink ref="F305" r:id="rId7" display="https://podminky.urs.cz/item/CS_URS_2024_01/119003211"/>
    <hyperlink ref="F308" r:id="rId8" display="https://podminky.urs.cz/item/CS_URS_2024_01/119003212"/>
    <hyperlink ref="F311" r:id="rId9" display="https://podminky.urs.cz/item/CS_URS_2024_01/460242211"/>
    <hyperlink ref="F313" r:id="rId10" display="https://podminky.urs.cz/item/CS_URS_2024_02/460141124"/>
    <hyperlink ref="F316" r:id="rId11" display="https://podminky.urs.cz/item/CS_URS_2024_02/460091113"/>
    <hyperlink ref="F319" r:id="rId12" display="https://podminky.urs.cz/item/CS_URS_2023_01/171211101"/>
    <hyperlink ref="F322" r:id="rId13" display="https://podminky.urs.cz/item/CS_URS_2023_02/460391125"/>
    <hyperlink ref="F325" r:id="rId14" display="https://podminky.urs.cz/item/CS_URS_2023_01/460371113"/>
    <hyperlink ref="F328" r:id="rId15" display="https://podminky.urs.cz/item/CS_URS_2023_01/460641125"/>
    <hyperlink ref="F334" r:id="rId16" display="https://podminky.urs.cz/item/CS_URS_2023_01/460641212"/>
    <hyperlink ref="F341" r:id="rId17" display="https://podminky.urs.cz/item/CS_URS_2024_01/468051121"/>
    <hyperlink ref="F344" r:id="rId18" display="https://podminky.urs.cz/item/CS_URS_2024_02/460341113"/>
    <hyperlink ref="F347" r:id="rId19" display="https://podminky.urs.cz/item/CS_URS_2023_01/469972111"/>
    <hyperlink ref="F351" r:id="rId20" display="https://podminky.urs.cz/item/CS_URS_2024_02/460341121"/>
    <hyperlink ref="F355" r:id="rId21" display="https://podminky.urs.cz/item/CS_URS_2023_01/469972121"/>
    <hyperlink ref="F360" r:id="rId22" display="https://podminky.urs.cz/item/CS_URS_2024_02/469973111"/>
    <hyperlink ref="F364" r:id="rId23" display="https://podminky.urs.cz/item/CS_URS_2024_02/171201221"/>
    <hyperlink ref="F367" r:id="rId24" display="https://podminky.urs.cz/item/CS_URS_2023_01/469981111"/>
    <hyperlink ref="F370" r:id="rId25" display="https://podminky.urs.cz/item/CS_URS_2024_02/469981211"/>
    <hyperlink ref="F389" r:id="rId26" display="https://podminky.urs.cz/item/CS_URS_2024_01/213311151"/>
    <hyperlink ref="F397" r:id="rId27" display="https://podminky.urs.cz/item/CS_URS_2024_02/113311171"/>
    <hyperlink ref="F401" r:id="rId28" display="https://podminky.urs.cz/item/CS_URS_2023_01/460030011"/>
    <hyperlink ref="F404" r:id="rId29" display="https://podminky.urs.cz/item/CS_URS_2023_01/460581121"/>
    <hyperlink ref="F408" r:id="rId30" display="https://podminky.urs.cz/item/CS_URS_2021_01/468021131"/>
    <hyperlink ref="F411" r:id="rId31" display="https://podminky.urs.cz/item/CS_URS_2023_01/468011123"/>
    <hyperlink ref="F417" r:id="rId32" display="https://podminky.urs.cz/item/CS_URS_2023_01/460871135"/>
    <hyperlink ref="F423" r:id="rId33" display="https://podminky.urs.cz/item/CS_URS_2023_01/460881612"/>
    <hyperlink ref="F428" r:id="rId34" display="https://podminky.urs.cz/item/CS_URS_2022_01/468031211"/>
    <hyperlink ref="F431" r:id="rId35" display="https://podminky.urs.cz/item/CS_URS_2023_01/460912211"/>
    <hyperlink ref="F434" r:id="rId36" display="https://podminky.urs.cz/item/CS_URS_2023_01/460892121"/>
    <hyperlink ref="F437" r:id="rId37" display="https://podminky.urs.cz/item/CS_URS_2023_02/468041123"/>
    <hyperlink ref="F440" r:id="rId38" display="https://podminky.urs.cz/item/CS_URS_2023_02/460881313"/>
    <hyperlink ref="F446" r:id="rId39" display="https://podminky.urs.cz/item/CS_URS_2023_01/HZS4232"/>
    <hyperlink ref="F459" r:id="rId40" display="https://podminky.urs.cz/item/CS_URS_2023_01/041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6" t="s">
        <v>6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91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AT3" s="17" t="s">
        <v>88</v>
      </c>
    </row>
    <row r="4" s="1" customFormat="1" ht="24.96" customHeight="1">
      <c r="B4" s="20"/>
      <c r="D4" s="21" t="s">
        <v>92</v>
      </c>
      <c r="M4" s="20"/>
      <c r="N4" s="119" t="s">
        <v>11</v>
      </c>
      <c r="AT4" s="17" t="s">
        <v>3</v>
      </c>
    </row>
    <row r="5" s="1" customFormat="1" ht="6.96" customHeight="1">
      <c r="B5" s="20"/>
      <c r="M5" s="20"/>
    </row>
    <row r="6" s="1" customFormat="1" ht="12" customHeight="1">
      <c r="B6" s="20"/>
      <c r="D6" s="30" t="s">
        <v>17</v>
      </c>
      <c r="M6" s="20"/>
    </row>
    <row r="7" s="1" customFormat="1" ht="26.25" customHeight="1">
      <c r="B7" s="20"/>
      <c r="E7" s="120" t="str">
        <f>'Rekapitulace stavby'!K6</f>
        <v>Modernizace trakčního vedení v křižovatce ul. Kamenná a ul. Zahradní, Chomutov</v>
      </c>
      <c r="F7" s="30"/>
      <c r="G7" s="30"/>
      <c r="H7" s="30"/>
      <c r="M7" s="20"/>
    </row>
    <row r="8" s="2" customFormat="1" ht="12" customHeight="1">
      <c r="A8" s="36"/>
      <c r="B8" s="37"/>
      <c r="C8" s="36"/>
      <c r="D8" s="30" t="s">
        <v>93</v>
      </c>
      <c r="E8" s="36"/>
      <c r="F8" s="36"/>
      <c r="G8" s="36"/>
      <c r="H8" s="36"/>
      <c r="I8" s="36"/>
      <c r="J8" s="36"/>
      <c r="K8" s="36"/>
      <c r="L8" s="36"/>
      <c r="M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979</v>
      </c>
      <c r="F9" s="36"/>
      <c r="G9" s="36"/>
      <c r="H9" s="36"/>
      <c r="I9" s="36"/>
      <c r="J9" s="36"/>
      <c r="K9" s="36"/>
      <c r="L9" s="36"/>
      <c r="M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19</v>
      </c>
      <c r="E11" s="36"/>
      <c r="F11" s="25" t="s">
        <v>1</v>
      </c>
      <c r="G11" s="36"/>
      <c r="H11" s="36"/>
      <c r="I11" s="30" t="s">
        <v>20</v>
      </c>
      <c r="J11" s="25" t="s">
        <v>1</v>
      </c>
      <c r="K11" s="36"/>
      <c r="L11" s="36"/>
      <c r="M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21</v>
      </c>
      <c r="E12" s="36"/>
      <c r="F12" s="25" t="s">
        <v>32</v>
      </c>
      <c r="G12" s="36"/>
      <c r="H12" s="36"/>
      <c r="I12" s="30" t="s">
        <v>23</v>
      </c>
      <c r="J12" s="67" t="str">
        <f>'Rekapitulace stavby'!AN8</f>
        <v>17. 10. 2024</v>
      </c>
      <c r="K12" s="36"/>
      <c r="L12" s="36"/>
      <c r="M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25</v>
      </c>
      <c r="E14" s="36"/>
      <c r="F14" s="36"/>
      <c r="G14" s="36"/>
      <c r="H14" s="36"/>
      <c r="I14" s="30" t="s">
        <v>26</v>
      </c>
      <c r="J14" s="25" t="str">
        <f>IF('Rekapitulace stavby'!AN10="","",'Rekapitulace stavby'!AN10)</f>
        <v/>
      </c>
      <c r="K14" s="36"/>
      <c r="L14" s="36"/>
      <c r="M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>Dopravní podnik Chomutova a Jirkova, a.s.</v>
      </c>
      <c r="F15" s="36"/>
      <c r="G15" s="36"/>
      <c r="H15" s="36"/>
      <c r="I15" s="30" t="s">
        <v>28</v>
      </c>
      <c r="J15" s="25" t="str">
        <f>IF('Rekapitulace stavby'!AN11="","",'Rekapitulace stavby'!AN11)</f>
        <v/>
      </c>
      <c r="K15" s="36"/>
      <c r="L15" s="36"/>
      <c r="M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29</v>
      </c>
      <c r="E17" s="36"/>
      <c r="F17" s="36"/>
      <c r="G17" s="36"/>
      <c r="H17" s="36"/>
      <c r="I17" s="30" t="s">
        <v>26</v>
      </c>
      <c r="J17" s="31" t="str">
        <f>'Rekapitulace stavby'!AN13</f>
        <v>Vyplň údaj</v>
      </c>
      <c r="K17" s="36"/>
      <c r="L17" s="36"/>
      <c r="M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36"/>
      <c r="M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31</v>
      </c>
      <c r="E20" s="36"/>
      <c r="F20" s="36"/>
      <c r="G20" s="36"/>
      <c r="H20" s="36"/>
      <c r="I20" s="30" t="s">
        <v>26</v>
      </c>
      <c r="J20" s="25" t="str">
        <f>IF('Rekapitulace stavby'!AN16="","",'Rekapitulace stavby'!AN16)</f>
        <v/>
      </c>
      <c r="K20" s="36"/>
      <c r="L20" s="36"/>
      <c r="M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36"/>
      <c r="M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33</v>
      </c>
      <c r="E23" s="36"/>
      <c r="F23" s="36"/>
      <c r="G23" s="36"/>
      <c r="H23" s="36"/>
      <c r="I23" s="30" t="s">
        <v>26</v>
      </c>
      <c r="J23" s="25" t="str">
        <f>IF('Rekapitulace stavby'!AN19="","",'Rekapitulace stavby'!AN19)</f>
        <v/>
      </c>
      <c r="K23" s="36"/>
      <c r="L23" s="36"/>
      <c r="M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>Elektroline, a.s.</v>
      </c>
      <c r="F24" s="36"/>
      <c r="G24" s="36"/>
      <c r="H24" s="36"/>
      <c r="I24" s="30" t="s">
        <v>28</v>
      </c>
      <c r="J24" s="25" t="str">
        <f>IF('Rekapitulace stavby'!AN20="","",'Rekapitulace stavby'!AN20)</f>
        <v/>
      </c>
      <c r="K24" s="36"/>
      <c r="L24" s="36"/>
      <c r="M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35</v>
      </c>
      <c r="E26" s="36"/>
      <c r="F26" s="36"/>
      <c r="G26" s="36"/>
      <c r="H26" s="36"/>
      <c r="I26" s="36"/>
      <c r="J26" s="36"/>
      <c r="K26" s="36"/>
      <c r="L26" s="36"/>
      <c r="M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1"/>
      <c r="B27" s="122"/>
      <c r="C27" s="121"/>
      <c r="D27" s="121"/>
      <c r="E27" s="34" t="s">
        <v>1</v>
      </c>
      <c r="F27" s="34"/>
      <c r="G27" s="34"/>
      <c r="H27" s="34"/>
      <c r="I27" s="121"/>
      <c r="J27" s="121"/>
      <c r="K27" s="121"/>
      <c r="L27" s="121"/>
      <c r="M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88"/>
      <c r="M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25" t="s">
        <v>95</v>
      </c>
      <c r="E30" s="36"/>
      <c r="F30" s="36"/>
      <c r="G30" s="36"/>
      <c r="H30" s="36"/>
      <c r="I30" s="36"/>
      <c r="J30" s="36"/>
      <c r="K30" s="124">
        <f>K96</f>
        <v>0</v>
      </c>
      <c r="L30" s="36"/>
      <c r="M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>
      <c r="A31" s="36"/>
      <c r="B31" s="37"/>
      <c r="C31" s="36"/>
      <c r="D31" s="36"/>
      <c r="E31" s="30" t="s">
        <v>96</v>
      </c>
      <c r="F31" s="36"/>
      <c r="G31" s="36"/>
      <c r="H31" s="36"/>
      <c r="I31" s="36"/>
      <c r="J31" s="36"/>
      <c r="K31" s="125">
        <f>I96</f>
        <v>0</v>
      </c>
      <c r="L31" s="36"/>
      <c r="M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37"/>
      <c r="C32" s="36"/>
      <c r="D32" s="36"/>
      <c r="E32" s="30" t="s">
        <v>97</v>
      </c>
      <c r="F32" s="36"/>
      <c r="G32" s="36"/>
      <c r="H32" s="36"/>
      <c r="I32" s="36"/>
      <c r="J32" s="36"/>
      <c r="K32" s="125">
        <f>J96</f>
        <v>0</v>
      </c>
      <c r="L32" s="36"/>
      <c r="M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6" t="s">
        <v>98</v>
      </c>
      <c r="E33" s="36"/>
      <c r="F33" s="36"/>
      <c r="G33" s="36"/>
      <c r="H33" s="36"/>
      <c r="I33" s="36"/>
      <c r="J33" s="36"/>
      <c r="K33" s="124">
        <f>K102</f>
        <v>0</v>
      </c>
      <c r="L33" s="36"/>
      <c r="M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37"/>
      <c r="C34" s="36"/>
      <c r="D34" s="127" t="s">
        <v>36</v>
      </c>
      <c r="E34" s="36"/>
      <c r="F34" s="36"/>
      <c r="G34" s="36"/>
      <c r="H34" s="36"/>
      <c r="I34" s="36"/>
      <c r="J34" s="36"/>
      <c r="K34" s="94">
        <f>ROUND(K30 + K33, 2)</f>
        <v>0</v>
      </c>
      <c r="L34" s="36"/>
      <c r="M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37"/>
      <c r="C35" s="36"/>
      <c r="D35" s="88"/>
      <c r="E35" s="88"/>
      <c r="F35" s="88"/>
      <c r="G35" s="88"/>
      <c r="H35" s="88"/>
      <c r="I35" s="88"/>
      <c r="J35" s="88"/>
      <c r="K35" s="88"/>
      <c r="L35" s="88"/>
      <c r="M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6"/>
      <c r="F36" s="41" t="s">
        <v>38</v>
      </c>
      <c r="G36" s="36"/>
      <c r="H36" s="36"/>
      <c r="I36" s="41" t="s">
        <v>37</v>
      </c>
      <c r="J36" s="36"/>
      <c r="K36" s="41" t="s">
        <v>39</v>
      </c>
      <c r="L36" s="36"/>
      <c r="M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37"/>
      <c r="C37" s="36"/>
      <c r="D37" s="128" t="s">
        <v>40</v>
      </c>
      <c r="E37" s="30" t="s">
        <v>41</v>
      </c>
      <c r="F37" s="125">
        <f>ROUND((SUM(BE102:BE109) + SUM(BE129:BE143)),  2)</f>
        <v>0</v>
      </c>
      <c r="G37" s="36"/>
      <c r="H37" s="36"/>
      <c r="I37" s="129">
        <v>0.20999999999999999</v>
      </c>
      <c r="J37" s="36"/>
      <c r="K37" s="125">
        <f>ROUND(((SUM(BE102:BE109) + SUM(BE129:BE143))*I37),  2)</f>
        <v>0</v>
      </c>
      <c r="L37" s="36"/>
      <c r="M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0" t="s">
        <v>42</v>
      </c>
      <c r="F38" s="125">
        <f>ROUND((SUM(BF102:BF109) + SUM(BF129:BF143)),  2)</f>
        <v>0</v>
      </c>
      <c r="G38" s="36"/>
      <c r="H38" s="36"/>
      <c r="I38" s="129">
        <v>0.12</v>
      </c>
      <c r="J38" s="36"/>
      <c r="K38" s="125">
        <f>ROUND(((SUM(BF102:BF109) + SUM(BF129:BF143))*I38),  2)</f>
        <v>0</v>
      </c>
      <c r="L38" s="36"/>
      <c r="M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43</v>
      </c>
      <c r="F39" s="125">
        <f>ROUND((SUM(BG102:BG109) + SUM(BG129:BG143)),  2)</f>
        <v>0</v>
      </c>
      <c r="G39" s="36"/>
      <c r="H39" s="36"/>
      <c r="I39" s="129">
        <v>0.20999999999999999</v>
      </c>
      <c r="J39" s="36"/>
      <c r="K39" s="125">
        <f>0</f>
        <v>0</v>
      </c>
      <c r="L39" s="36"/>
      <c r="M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37"/>
      <c r="C40" s="36"/>
      <c r="D40" s="36"/>
      <c r="E40" s="30" t="s">
        <v>44</v>
      </c>
      <c r="F40" s="125">
        <f>ROUND((SUM(BH102:BH109) + SUM(BH129:BH143)),  2)</f>
        <v>0</v>
      </c>
      <c r="G40" s="36"/>
      <c r="H40" s="36"/>
      <c r="I40" s="129">
        <v>0.12</v>
      </c>
      <c r="J40" s="36"/>
      <c r="K40" s="125">
        <f>0</f>
        <v>0</v>
      </c>
      <c r="L40" s="36"/>
      <c r="M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37"/>
      <c r="C41" s="36"/>
      <c r="D41" s="36"/>
      <c r="E41" s="30" t="s">
        <v>45</v>
      </c>
      <c r="F41" s="125">
        <f>ROUND((SUM(BI102:BI109) + SUM(BI129:BI143)),  2)</f>
        <v>0</v>
      </c>
      <c r="G41" s="36"/>
      <c r="H41" s="36"/>
      <c r="I41" s="129">
        <v>0</v>
      </c>
      <c r="J41" s="36"/>
      <c r="K41" s="125">
        <f>0</f>
        <v>0</v>
      </c>
      <c r="L41" s="36"/>
      <c r="M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37"/>
      <c r="C43" s="130"/>
      <c r="D43" s="131" t="s">
        <v>46</v>
      </c>
      <c r="E43" s="79"/>
      <c r="F43" s="79"/>
      <c r="G43" s="132" t="s">
        <v>47</v>
      </c>
      <c r="H43" s="133" t="s">
        <v>48</v>
      </c>
      <c r="I43" s="79"/>
      <c r="J43" s="79"/>
      <c r="K43" s="134">
        <f>SUM(K34:K41)</f>
        <v>0</v>
      </c>
      <c r="L43" s="135"/>
      <c r="M43" s="53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37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53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5"/>
      <c r="M50" s="53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6"/>
      <c r="B61" s="37"/>
      <c r="C61" s="36"/>
      <c r="D61" s="56" t="s">
        <v>51</v>
      </c>
      <c r="E61" s="39"/>
      <c r="F61" s="136" t="s">
        <v>52</v>
      </c>
      <c r="G61" s="56" t="s">
        <v>51</v>
      </c>
      <c r="H61" s="39"/>
      <c r="I61" s="39"/>
      <c r="J61" s="137" t="s">
        <v>52</v>
      </c>
      <c r="K61" s="39"/>
      <c r="L61" s="39"/>
      <c r="M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7"/>
      <c r="M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6"/>
      <c r="B76" s="37"/>
      <c r="C76" s="36"/>
      <c r="D76" s="56" t="s">
        <v>51</v>
      </c>
      <c r="E76" s="39"/>
      <c r="F76" s="136" t="s">
        <v>52</v>
      </c>
      <c r="G76" s="56" t="s">
        <v>51</v>
      </c>
      <c r="H76" s="39"/>
      <c r="I76" s="39"/>
      <c r="J76" s="137" t="s">
        <v>52</v>
      </c>
      <c r="K76" s="39"/>
      <c r="L76" s="39"/>
      <c r="M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36"/>
      <c r="M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6"/>
      <c r="D85" s="36"/>
      <c r="E85" s="120" t="str">
        <f>E7</f>
        <v>Modernizace trakčního vedení v křižovatce ul. Kamenná a ul. Zahradní, Chomutov</v>
      </c>
      <c r="F85" s="30"/>
      <c r="G85" s="30"/>
      <c r="H85" s="30"/>
      <c r="I85" s="36"/>
      <c r="J85" s="36"/>
      <c r="K85" s="36"/>
      <c r="L85" s="36"/>
      <c r="M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6"/>
      <c r="E86" s="36"/>
      <c r="F86" s="36"/>
      <c r="G86" s="36"/>
      <c r="H86" s="36"/>
      <c r="I86" s="36"/>
      <c r="J86" s="36"/>
      <c r="K86" s="36"/>
      <c r="L86" s="36"/>
      <c r="M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F04 - DIO</v>
      </c>
      <c r="F87" s="36"/>
      <c r="G87" s="36"/>
      <c r="H87" s="36"/>
      <c r="I87" s="36"/>
      <c r="J87" s="36"/>
      <c r="K87" s="36"/>
      <c r="L87" s="36"/>
      <c r="M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21</v>
      </c>
      <c r="D89" s="36"/>
      <c r="E89" s="36"/>
      <c r="F89" s="25" t="str">
        <f>F12</f>
        <v xml:space="preserve"> </v>
      </c>
      <c r="G89" s="36"/>
      <c r="H89" s="36"/>
      <c r="I89" s="30" t="s">
        <v>23</v>
      </c>
      <c r="J89" s="67" t="str">
        <f>IF(J12="","",J12)</f>
        <v>17. 10. 2024</v>
      </c>
      <c r="K89" s="36"/>
      <c r="L89" s="36"/>
      <c r="M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25</v>
      </c>
      <c r="D91" s="36"/>
      <c r="E91" s="36"/>
      <c r="F91" s="25" t="str">
        <f>E15</f>
        <v>Dopravní podnik Chomutova a Jirkova, a.s.</v>
      </c>
      <c r="G91" s="36"/>
      <c r="H91" s="36"/>
      <c r="I91" s="30" t="s">
        <v>31</v>
      </c>
      <c r="J91" s="34" t="str">
        <f>E21</f>
        <v xml:space="preserve"> </v>
      </c>
      <c r="K91" s="36"/>
      <c r="L91" s="36"/>
      <c r="M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6"/>
      <c r="E92" s="36"/>
      <c r="F92" s="25" t="str">
        <f>IF(E18="","",E18)</f>
        <v>Vyplň údaj</v>
      </c>
      <c r="G92" s="36"/>
      <c r="H92" s="36"/>
      <c r="I92" s="30" t="s">
        <v>33</v>
      </c>
      <c r="J92" s="34" t="str">
        <f>E24</f>
        <v>Elektroline, a.s.</v>
      </c>
      <c r="K92" s="36"/>
      <c r="L92" s="36"/>
      <c r="M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8" t="s">
        <v>100</v>
      </c>
      <c r="D94" s="130"/>
      <c r="E94" s="130"/>
      <c r="F94" s="130"/>
      <c r="G94" s="130"/>
      <c r="H94" s="130"/>
      <c r="I94" s="139" t="s">
        <v>101</v>
      </c>
      <c r="J94" s="139" t="s">
        <v>102</v>
      </c>
      <c r="K94" s="139" t="s">
        <v>103</v>
      </c>
      <c r="L94" s="130"/>
      <c r="M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40" t="s">
        <v>104</v>
      </c>
      <c r="D96" s="36"/>
      <c r="E96" s="36"/>
      <c r="F96" s="36"/>
      <c r="G96" s="36"/>
      <c r="H96" s="36"/>
      <c r="I96" s="94">
        <f>Q129</f>
        <v>0</v>
      </c>
      <c r="J96" s="94">
        <f>R129</f>
        <v>0</v>
      </c>
      <c r="K96" s="94">
        <f>K129</f>
        <v>0</v>
      </c>
      <c r="L96" s="36"/>
      <c r="M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105</v>
      </c>
    </row>
    <row r="97" s="9" customFormat="1" ht="24.96" customHeight="1">
      <c r="A97" s="9"/>
      <c r="B97" s="141"/>
      <c r="C97" s="9"/>
      <c r="D97" s="142" t="s">
        <v>980</v>
      </c>
      <c r="E97" s="143"/>
      <c r="F97" s="143"/>
      <c r="G97" s="143"/>
      <c r="H97" s="143"/>
      <c r="I97" s="144">
        <f>Q130</f>
        <v>0</v>
      </c>
      <c r="J97" s="144">
        <f>R130</f>
        <v>0</v>
      </c>
      <c r="K97" s="144">
        <f>K130</f>
        <v>0</v>
      </c>
      <c r="L97" s="9"/>
      <c r="M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1"/>
      <c r="C98" s="9"/>
      <c r="D98" s="142" t="s">
        <v>981</v>
      </c>
      <c r="E98" s="143"/>
      <c r="F98" s="143"/>
      <c r="G98" s="143"/>
      <c r="H98" s="143"/>
      <c r="I98" s="144">
        <f>Q131</f>
        <v>0</v>
      </c>
      <c r="J98" s="144">
        <f>R131</f>
        <v>0</v>
      </c>
      <c r="K98" s="144">
        <f>K131</f>
        <v>0</v>
      </c>
      <c r="L98" s="9"/>
      <c r="M98" s="14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41"/>
      <c r="C99" s="9"/>
      <c r="D99" s="142" t="s">
        <v>982</v>
      </c>
      <c r="E99" s="143"/>
      <c r="F99" s="143"/>
      <c r="G99" s="143"/>
      <c r="H99" s="143"/>
      <c r="I99" s="144">
        <f>Q137</f>
        <v>0</v>
      </c>
      <c r="J99" s="144">
        <f>R137</f>
        <v>0</v>
      </c>
      <c r="K99" s="144">
        <f>K137</f>
        <v>0</v>
      </c>
      <c r="L99" s="9"/>
      <c r="M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6"/>
      <c r="B100" s="37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53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53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29.28" customHeight="1">
      <c r="A102" s="36"/>
      <c r="B102" s="37"/>
      <c r="C102" s="140" t="s">
        <v>119</v>
      </c>
      <c r="D102" s="36"/>
      <c r="E102" s="36"/>
      <c r="F102" s="36"/>
      <c r="G102" s="36"/>
      <c r="H102" s="36"/>
      <c r="I102" s="36"/>
      <c r="J102" s="36"/>
      <c r="K102" s="149">
        <f>ROUND(K103 + K104 + K105 + K106 + K107 + K108,2)</f>
        <v>0</v>
      </c>
      <c r="L102" s="36"/>
      <c r="M102" s="53"/>
      <c r="O102" s="150" t="s">
        <v>40</v>
      </c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18" customHeight="1">
      <c r="A103" s="36"/>
      <c r="B103" s="151"/>
      <c r="C103" s="152"/>
      <c r="D103" s="153" t="s">
        <v>120</v>
      </c>
      <c r="E103" s="154"/>
      <c r="F103" s="154"/>
      <c r="G103" s="152"/>
      <c r="H103" s="152"/>
      <c r="I103" s="152"/>
      <c r="J103" s="152"/>
      <c r="K103" s="155">
        <v>0</v>
      </c>
      <c r="L103" s="152"/>
      <c r="M103" s="156"/>
      <c r="N103" s="157"/>
      <c r="O103" s="158" t="s">
        <v>41</v>
      </c>
      <c r="P103" s="157"/>
      <c r="Q103" s="157"/>
      <c r="R103" s="157"/>
      <c r="S103" s="152"/>
      <c r="T103" s="152"/>
      <c r="U103" s="152"/>
      <c r="V103" s="152"/>
      <c r="W103" s="152"/>
      <c r="X103" s="152"/>
      <c r="Y103" s="152"/>
      <c r="Z103" s="152"/>
      <c r="AA103" s="152"/>
      <c r="AB103" s="152"/>
      <c r="AC103" s="152"/>
      <c r="AD103" s="152"/>
      <c r="AE103" s="152"/>
      <c r="AF103" s="157"/>
      <c r="AG103" s="157"/>
      <c r="AH103" s="157"/>
      <c r="AI103" s="157"/>
      <c r="AJ103" s="157"/>
      <c r="AK103" s="157"/>
      <c r="AL103" s="157"/>
      <c r="AM103" s="157"/>
      <c r="AN103" s="157"/>
      <c r="AO103" s="157"/>
      <c r="AP103" s="157"/>
      <c r="AQ103" s="157"/>
      <c r="AR103" s="157"/>
      <c r="AS103" s="157"/>
      <c r="AT103" s="157"/>
      <c r="AU103" s="157"/>
      <c r="AV103" s="157"/>
      <c r="AW103" s="157"/>
      <c r="AX103" s="157"/>
      <c r="AY103" s="159" t="s">
        <v>121</v>
      </c>
      <c r="AZ103" s="157"/>
      <c r="BA103" s="157"/>
      <c r="BB103" s="157"/>
      <c r="BC103" s="157"/>
      <c r="BD103" s="157"/>
      <c r="BE103" s="160">
        <f>IF(O103="základní",K103,0)</f>
        <v>0</v>
      </c>
      <c r="BF103" s="160">
        <f>IF(O103="snížená",K103,0)</f>
        <v>0</v>
      </c>
      <c r="BG103" s="160">
        <f>IF(O103="zákl. přenesená",K103,0)</f>
        <v>0</v>
      </c>
      <c r="BH103" s="160">
        <f>IF(O103="sníž. přenesená",K103,0)</f>
        <v>0</v>
      </c>
      <c r="BI103" s="160">
        <f>IF(O103="nulová",K103,0)</f>
        <v>0</v>
      </c>
      <c r="BJ103" s="159" t="s">
        <v>86</v>
      </c>
      <c r="BK103" s="157"/>
      <c r="BL103" s="157"/>
      <c r="BM103" s="157"/>
    </row>
    <row r="104" s="2" customFormat="1" ht="18" customHeight="1">
      <c r="A104" s="36"/>
      <c r="B104" s="151"/>
      <c r="C104" s="152"/>
      <c r="D104" s="153" t="s">
        <v>122</v>
      </c>
      <c r="E104" s="154"/>
      <c r="F104" s="154"/>
      <c r="G104" s="152"/>
      <c r="H104" s="152"/>
      <c r="I104" s="152"/>
      <c r="J104" s="152"/>
      <c r="K104" s="155">
        <v>0</v>
      </c>
      <c r="L104" s="152"/>
      <c r="M104" s="156"/>
      <c r="N104" s="157"/>
      <c r="O104" s="158" t="s">
        <v>41</v>
      </c>
      <c r="P104" s="157"/>
      <c r="Q104" s="157"/>
      <c r="R104" s="157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7"/>
      <c r="AG104" s="157"/>
      <c r="AH104" s="157"/>
      <c r="AI104" s="157"/>
      <c r="AJ104" s="157"/>
      <c r="AK104" s="157"/>
      <c r="AL104" s="157"/>
      <c r="AM104" s="157"/>
      <c r="AN104" s="157"/>
      <c r="AO104" s="157"/>
      <c r="AP104" s="157"/>
      <c r="AQ104" s="157"/>
      <c r="AR104" s="157"/>
      <c r="AS104" s="157"/>
      <c r="AT104" s="157"/>
      <c r="AU104" s="157"/>
      <c r="AV104" s="157"/>
      <c r="AW104" s="157"/>
      <c r="AX104" s="157"/>
      <c r="AY104" s="159" t="s">
        <v>121</v>
      </c>
      <c r="AZ104" s="157"/>
      <c r="BA104" s="157"/>
      <c r="BB104" s="157"/>
      <c r="BC104" s="157"/>
      <c r="BD104" s="157"/>
      <c r="BE104" s="160">
        <f>IF(O104="základní",K104,0)</f>
        <v>0</v>
      </c>
      <c r="BF104" s="160">
        <f>IF(O104="snížená",K104,0)</f>
        <v>0</v>
      </c>
      <c r="BG104" s="160">
        <f>IF(O104="zákl. přenesená",K104,0)</f>
        <v>0</v>
      </c>
      <c r="BH104" s="160">
        <f>IF(O104="sníž. přenesená",K104,0)</f>
        <v>0</v>
      </c>
      <c r="BI104" s="160">
        <f>IF(O104="nulová",K104,0)</f>
        <v>0</v>
      </c>
      <c r="BJ104" s="159" t="s">
        <v>86</v>
      </c>
      <c r="BK104" s="157"/>
      <c r="BL104" s="157"/>
      <c r="BM104" s="157"/>
    </row>
    <row r="105" s="2" customFormat="1" ht="18" customHeight="1">
      <c r="A105" s="36"/>
      <c r="B105" s="151"/>
      <c r="C105" s="152"/>
      <c r="D105" s="153" t="s">
        <v>123</v>
      </c>
      <c r="E105" s="154"/>
      <c r="F105" s="154"/>
      <c r="G105" s="152"/>
      <c r="H105" s="152"/>
      <c r="I105" s="152"/>
      <c r="J105" s="152"/>
      <c r="K105" s="155">
        <v>0</v>
      </c>
      <c r="L105" s="152"/>
      <c r="M105" s="156"/>
      <c r="N105" s="157"/>
      <c r="O105" s="158" t="s">
        <v>41</v>
      </c>
      <c r="P105" s="157"/>
      <c r="Q105" s="157"/>
      <c r="R105" s="157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  <c r="AC105" s="152"/>
      <c r="AD105" s="152"/>
      <c r="AE105" s="152"/>
      <c r="AF105" s="157"/>
      <c r="AG105" s="157"/>
      <c r="AH105" s="157"/>
      <c r="AI105" s="157"/>
      <c r="AJ105" s="157"/>
      <c r="AK105" s="157"/>
      <c r="AL105" s="157"/>
      <c r="AM105" s="157"/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9" t="s">
        <v>121</v>
      </c>
      <c r="AZ105" s="157"/>
      <c r="BA105" s="157"/>
      <c r="BB105" s="157"/>
      <c r="BC105" s="157"/>
      <c r="BD105" s="157"/>
      <c r="BE105" s="160">
        <f>IF(O105="základní",K105,0)</f>
        <v>0</v>
      </c>
      <c r="BF105" s="160">
        <f>IF(O105="snížená",K105,0)</f>
        <v>0</v>
      </c>
      <c r="BG105" s="160">
        <f>IF(O105="zákl. přenesená",K105,0)</f>
        <v>0</v>
      </c>
      <c r="BH105" s="160">
        <f>IF(O105="sníž. přenesená",K105,0)</f>
        <v>0</v>
      </c>
      <c r="BI105" s="160">
        <f>IF(O105="nulová",K105,0)</f>
        <v>0</v>
      </c>
      <c r="BJ105" s="159" t="s">
        <v>86</v>
      </c>
      <c r="BK105" s="157"/>
      <c r="BL105" s="157"/>
      <c r="BM105" s="157"/>
    </row>
    <row r="106" s="2" customFormat="1" ht="18" customHeight="1">
      <c r="A106" s="36"/>
      <c r="B106" s="151"/>
      <c r="C106" s="152"/>
      <c r="D106" s="153" t="s">
        <v>124</v>
      </c>
      <c r="E106" s="154"/>
      <c r="F106" s="154"/>
      <c r="G106" s="152"/>
      <c r="H106" s="152"/>
      <c r="I106" s="152"/>
      <c r="J106" s="152"/>
      <c r="K106" s="155">
        <v>0</v>
      </c>
      <c r="L106" s="152"/>
      <c r="M106" s="156"/>
      <c r="N106" s="157"/>
      <c r="O106" s="158" t="s">
        <v>41</v>
      </c>
      <c r="P106" s="157"/>
      <c r="Q106" s="157"/>
      <c r="R106" s="157"/>
      <c r="S106" s="152"/>
      <c r="T106" s="152"/>
      <c r="U106" s="152"/>
      <c r="V106" s="152"/>
      <c r="W106" s="152"/>
      <c r="X106" s="152"/>
      <c r="Y106" s="152"/>
      <c r="Z106" s="152"/>
      <c r="AA106" s="152"/>
      <c r="AB106" s="152"/>
      <c r="AC106" s="152"/>
      <c r="AD106" s="152"/>
      <c r="AE106" s="152"/>
      <c r="AF106" s="157"/>
      <c r="AG106" s="157"/>
      <c r="AH106" s="157"/>
      <c r="AI106" s="157"/>
      <c r="AJ106" s="157"/>
      <c r="AK106" s="157"/>
      <c r="AL106" s="157"/>
      <c r="AM106" s="157"/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  <c r="AY106" s="159" t="s">
        <v>121</v>
      </c>
      <c r="AZ106" s="157"/>
      <c r="BA106" s="157"/>
      <c r="BB106" s="157"/>
      <c r="BC106" s="157"/>
      <c r="BD106" s="157"/>
      <c r="BE106" s="160">
        <f>IF(O106="základní",K106,0)</f>
        <v>0</v>
      </c>
      <c r="BF106" s="160">
        <f>IF(O106="snížená",K106,0)</f>
        <v>0</v>
      </c>
      <c r="BG106" s="160">
        <f>IF(O106="zákl. přenesená",K106,0)</f>
        <v>0</v>
      </c>
      <c r="BH106" s="160">
        <f>IF(O106="sníž. přenesená",K106,0)</f>
        <v>0</v>
      </c>
      <c r="BI106" s="160">
        <f>IF(O106="nulová",K106,0)</f>
        <v>0</v>
      </c>
      <c r="BJ106" s="159" t="s">
        <v>86</v>
      </c>
      <c r="BK106" s="157"/>
      <c r="BL106" s="157"/>
      <c r="BM106" s="157"/>
    </row>
    <row r="107" s="2" customFormat="1" ht="18" customHeight="1">
      <c r="A107" s="36"/>
      <c r="B107" s="151"/>
      <c r="C107" s="152"/>
      <c r="D107" s="153" t="s">
        <v>125</v>
      </c>
      <c r="E107" s="154"/>
      <c r="F107" s="154"/>
      <c r="G107" s="152"/>
      <c r="H107" s="152"/>
      <c r="I107" s="152"/>
      <c r="J107" s="152"/>
      <c r="K107" s="155">
        <v>0</v>
      </c>
      <c r="L107" s="152"/>
      <c r="M107" s="156"/>
      <c r="N107" s="157"/>
      <c r="O107" s="158" t="s">
        <v>41</v>
      </c>
      <c r="P107" s="157"/>
      <c r="Q107" s="157"/>
      <c r="R107" s="157"/>
      <c r="S107" s="152"/>
      <c r="T107" s="152"/>
      <c r="U107" s="152"/>
      <c r="V107" s="152"/>
      <c r="W107" s="152"/>
      <c r="X107" s="152"/>
      <c r="Y107" s="152"/>
      <c r="Z107" s="152"/>
      <c r="AA107" s="152"/>
      <c r="AB107" s="152"/>
      <c r="AC107" s="152"/>
      <c r="AD107" s="152"/>
      <c r="AE107" s="152"/>
      <c r="AF107" s="157"/>
      <c r="AG107" s="157"/>
      <c r="AH107" s="157"/>
      <c r="AI107" s="157"/>
      <c r="AJ107" s="157"/>
      <c r="AK107" s="157"/>
      <c r="AL107" s="157"/>
      <c r="AM107" s="157"/>
      <c r="AN107" s="157"/>
      <c r="AO107" s="157"/>
      <c r="AP107" s="157"/>
      <c r="AQ107" s="157"/>
      <c r="AR107" s="157"/>
      <c r="AS107" s="157"/>
      <c r="AT107" s="157"/>
      <c r="AU107" s="157"/>
      <c r="AV107" s="157"/>
      <c r="AW107" s="157"/>
      <c r="AX107" s="157"/>
      <c r="AY107" s="159" t="s">
        <v>121</v>
      </c>
      <c r="AZ107" s="157"/>
      <c r="BA107" s="157"/>
      <c r="BB107" s="157"/>
      <c r="BC107" s="157"/>
      <c r="BD107" s="157"/>
      <c r="BE107" s="160">
        <f>IF(O107="základní",K107,0)</f>
        <v>0</v>
      </c>
      <c r="BF107" s="160">
        <f>IF(O107="snížená",K107,0)</f>
        <v>0</v>
      </c>
      <c r="BG107" s="160">
        <f>IF(O107="zákl. přenesená",K107,0)</f>
        <v>0</v>
      </c>
      <c r="BH107" s="160">
        <f>IF(O107="sníž. přenesená",K107,0)</f>
        <v>0</v>
      </c>
      <c r="BI107" s="160">
        <f>IF(O107="nulová",K107,0)</f>
        <v>0</v>
      </c>
      <c r="BJ107" s="159" t="s">
        <v>86</v>
      </c>
      <c r="BK107" s="157"/>
      <c r="BL107" s="157"/>
      <c r="BM107" s="157"/>
    </row>
    <row r="108" s="2" customFormat="1" ht="18" customHeight="1">
      <c r="A108" s="36"/>
      <c r="B108" s="151"/>
      <c r="C108" s="152"/>
      <c r="D108" s="154" t="s">
        <v>126</v>
      </c>
      <c r="E108" s="152"/>
      <c r="F108" s="152"/>
      <c r="G108" s="152"/>
      <c r="H108" s="152"/>
      <c r="I108" s="152"/>
      <c r="J108" s="152"/>
      <c r="K108" s="155">
        <f>ROUND(K30*T108,2)</f>
        <v>0</v>
      </c>
      <c r="L108" s="152"/>
      <c r="M108" s="156"/>
      <c r="N108" s="157"/>
      <c r="O108" s="158" t="s">
        <v>41</v>
      </c>
      <c r="P108" s="157"/>
      <c r="Q108" s="157"/>
      <c r="R108" s="157"/>
      <c r="S108" s="152"/>
      <c r="T108" s="152"/>
      <c r="U108" s="152"/>
      <c r="V108" s="152"/>
      <c r="W108" s="152"/>
      <c r="X108" s="152"/>
      <c r="Y108" s="152"/>
      <c r="Z108" s="152"/>
      <c r="AA108" s="152"/>
      <c r="AB108" s="152"/>
      <c r="AC108" s="152"/>
      <c r="AD108" s="152"/>
      <c r="AE108" s="152"/>
      <c r="AF108" s="157"/>
      <c r="AG108" s="157"/>
      <c r="AH108" s="157"/>
      <c r="AI108" s="157"/>
      <c r="AJ108" s="157"/>
      <c r="AK108" s="157"/>
      <c r="AL108" s="157"/>
      <c r="AM108" s="157"/>
      <c r="AN108" s="157"/>
      <c r="AO108" s="157"/>
      <c r="AP108" s="157"/>
      <c r="AQ108" s="157"/>
      <c r="AR108" s="157"/>
      <c r="AS108" s="157"/>
      <c r="AT108" s="157"/>
      <c r="AU108" s="157"/>
      <c r="AV108" s="157"/>
      <c r="AW108" s="157"/>
      <c r="AX108" s="157"/>
      <c r="AY108" s="159" t="s">
        <v>127</v>
      </c>
      <c r="AZ108" s="157"/>
      <c r="BA108" s="157"/>
      <c r="BB108" s="157"/>
      <c r="BC108" s="157"/>
      <c r="BD108" s="157"/>
      <c r="BE108" s="160">
        <f>IF(O108="základní",K108,0)</f>
        <v>0</v>
      </c>
      <c r="BF108" s="160">
        <f>IF(O108="snížená",K108,0)</f>
        <v>0</v>
      </c>
      <c r="BG108" s="160">
        <f>IF(O108="zákl. přenesená",K108,0)</f>
        <v>0</v>
      </c>
      <c r="BH108" s="160">
        <f>IF(O108="sníž. přenesená",K108,0)</f>
        <v>0</v>
      </c>
      <c r="BI108" s="160">
        <f>IF(O108="nulová",K108,0)</f>
        <v>0</v>
      </c>
      <c r="BJ108" s="159" t="s">
        <v>86</v>
      </c>
      <c r="BK108" s="157"/>
      <c r="BL108" s="157"/>
      <c r="BM108" s="157"/>
    </row>
    <row r="109" s="2" customForma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9.28" customHeight="1">
      <c r="A110" s="36"/>
      <c r="B110" s="37"/>
      <c r="C110" s="161" t="s">
        <v>128</v>
      </c>
      <c r="D110" s="130"/>
      <c r="E110" s="130"/>
      <c r="F110" s="130"/>
      <c r="G110" s="130"/>
      <c r="H110" s="130"/>
      <c r="I110" s="130"/>
      <c r="J110" s="130"/>
      <c r="K110" s="162">
        <f>ROUND(K96+K102,2)</f>
        <v>0</v>
      </c>
      <c r="L110" s="130"/>
      <c r="M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5" s="2" customFormat="1" ht="6.96" customHeight="1">
      <c r="A115" s="36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4.96" customHeight="1">
      <c r="A116" s="36"/>
      <c r="B116" s="37"/>
      <c r="C116" s="21" t="s">
        <v>129</v>
      </c>
      <c r="D116" s="36"/>
      <c r="E116" s="36"/>
      <c r="F116" s="36"/>
      <c r="G116" s="36"/>
      <c r="H116" s="36"/>
      <c r="I116" s="36"/>
      <c r="J116" s="36"/>
      <c r="K116" s="36"/>
      <c r="L116" s="36"/>
      <c r="M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17</v>
      </c>
      <c r="D118" s="36"/>
      <c r="E118" s="36"/>
      <c r="F118" s="36"/>
      <c r="G118" s="36"/>
      <c r="H118" s="36"/>
      <c r="I118" s="36"/>
      <c r="J118" s="36"/>
      <c r="K118" s="36"/>
      <c r="L118" s="36"/>
      <c r="M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6.25" customHeight="1">
      <c r="A119" s="36"/>
      <c r="B119" s="37"/>
      <c r="C119" s="36"/>
      <c r="D119" s="36"/>
      <c r="E119" s="120" t="str">
        <f>E7</f>
        <v>Modernizace trakčního vedení v křižovatce ul. Kamenná a ul. Zahradní, Chomutov</v>
      </c>
      <c r="F119" s="30"/>
      <c r="G119" s="30"/>
      <c r="H119" s="30"/>
      <c r="I119" s="36"/>
      <c r="J119" s="36"/>
      <c r="K119" s="36"/>
      <c r="L119" s="36"/>
      <c r="M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93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6"/>
      <c r="D121" s="36"/>
      <c r="E121" s="65" t="str">
        <f>E9</f>
        <v>F04 - DIO</v>
      </c>
      <c r="F121" s="36"/>
      <c r="G121" s="36"/>
      <c r="H121" s="36"/>
      <c r="I121" s="36"/>
      <c r="J121" s="36"/>
      <c r="K121" s="36"/>
      <c r="L121" s="36"/>
      <c r="M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21</v>
      </c>
      <c r="D123" s="36"/>
      <c r="E123" s="36"/>
      <c r="F123" s="25" t="str">
        <f>F12</f>
        <v xml:space="preserve"> </v>
      </c>
      <c r="G123" s="36"/>
      <c r="H123" s="36"/>
      <c r="I123" s="30" t="s">
        <v>23</v>
      </c>
      <c r="J123" s="67" t="str">
        <f>IF(J12="","",J12)</f>
        <v>17. 10. 2024</v>
      </c>
      <c r="K123" s="36"/>
      <c r="L123" s="36"/>
      <c r="M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25</v>
      </c>
      <c r="D125" s="36"/>
      <c r="E125" s="36"/>
      <c r="F125" s="25" t="str">
        <f>E15</f>
        <v>Dopravní podnik Chomutova a Jirkova, a.s.</v>
      </c>
      <c r="G125" s="36"/>
      <c r="H125" s="36"/>
      <c r="I125" s="30" t="s">
        <v>31</v>
      </c>
      <c r="J125" s="34" t="str">
        <f>E21</f>
        <v xml:space="preserve"> </v>
      </c>
      <c r="K125" s="36"/>
      <c r="L125" s="36"/>
      <c r="M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29</v>
      </c>
      <c r="D126" s="36"/>
      <c r="E126" s="36"/>
      <c r="F126" s="25" t="str">
        <f>IF(E18="","",E18)</f>
        <v>Vyplň údaj</v>
      </c>
      <c r="G126" s="36"/>
      <c r="H126" s="36"/>
      <c r="I126" s="30" t="s">
        <v>33</v>
      </c>
      <c r="J126" s="34" t="str">
        <f>E24</f>
        <v>Elektroline, a.s.</v>
      </c>
      <c r="K126" s="36"/>
      <c r="L126" s="36"/>
      <c r="M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0.32" customHeight="1">
      <c r="A127" s="36"/>
      <c r="B127" s="37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1" customFormat="1" ht="29.28" customHeight="1">
      <c r="A128" s="163"/>
      <c r="B128" s="164"/>
      <c r="C128" s="165" t="s">
        <v>130</v>
      </c>
      <c r="D128" s="166" t="s">
        <v>61</v>
      </c>
      <c r="E128" s="166" t="s">
        <v>57</v>
      </c>
      <c r="F128" s="166" t="s">
        <v>58</v>
      </c>
      <c r="G128" s="166" t="s">
        <v>131</v>
      </c>
      <c r="H128" s="166" t="s">
        <v>132</v>
      </c>
      <c r="I128" s="166" t="s">
        <v>133</v>
      </c>
      <c r="J128" s="166" t="s">
        <v>134</v>
      </c>
      <c r="K128" s="166" t="s">
        <v>103</v>
      </c>
      <c r="L128" s="167" t="s">
        <v>135</v>
      </c>
      <c r="M128" s="168"/>
      <c r="N128" s="84" t="s">
        <v>1</v>
      </c>
      <c r="O128" s="85" t="s">
        <v>40</v>
      </c>
      <c r="P128" s="85" t="s">
        <v>136</v>
      </c>
      <c r="Q128" s="85" t="s">
        <v>137</v>
      </c>
      <c r="R128" s="85" t="s">
        <v>138</v>
      </c>
      <c r="S128" s="85" t="s">
        <v>139</v>
      </c>
      <c r="T128" s="85" t="s">
        <v>140</v>
      </c>
      <c r="U128" s="85" t="s">
        <v>141</v>
      </c>
      <c r="V128" s="85" t="s">
        <v>142</v>
      </c>
      <c r="W128" s="85" t="s">
        <v>143</v>
      </c>
      <c r="X128" s="86" t="s">
        <v>144</v>
      </c>
      <c r="Y128" s="163"/>
      <c r="Z128" s="163"/>
      <c r="AA128" s="163"/>
      <c r="AB128" s="163"/>
      <c r="AC128" s="163"/>
      <c r="AD128" s="163"/>
      <c r="AE128" s="163"/>
    </row>
    <row r="129" s="2" customFormat="1" ht="22.8" customHeight="1">
      <c r="A129" s="36"/>
      <c r="B129" s="37"/>
      <c r="C129" s="91" t="s">
        <v>145</v>
      </c>
      <c r="D129" s="36"/>
      <c r="E129" s="36"/>
      <c r="F129" s="36"/>
      <c r="G129" s="36"/>
      <c r="H129" s="36"/>
      <c r="I129" s="36"/>
      <c r="J129" s="36"/>
      <c r="K129" s="169">
        <f>BK129</f>
        <v>0</v>
      </c>
      <c r="L129" s="36"/>
      <c r="M129" s="37"/>
      <c r="N129" s="87"/>
      <c r="O129" s="71"/>
      <c r="P129" s="88"/>
      <c r="Q129" s="170">
        <f>Q130+Q131+Q137</f>
        <v>0</v>
      </c>
      <c r="R129" s="170">
        <f>R130+R131+R137</f>
        <v>0</v>
      </c>
      <c r="S129" s="88"/>
      <c r="T129" s="171">
        <f>T130+T131+T137</f>
        <v>0</v>
      </c>
      <c r="U129" s="88"/>
      <c r="V129" s="171">
        <f>V130+V131+V137</f>
        <v>0</v>
      </c>
      <c r="W129" s="88"/>
      <c r="X129" s="172">
        <f>X130+X131+X137</f>
        <v>0</v>
      </c>
      <c r="Y129" s="36"/>
      <c r="Z129" s="36"/>
      <c r="AA129" s="36"/>
      <c r="AB129" s="36"/>
      <c r="AC129" s="36"/>
      <c r="AD129" s="36"/>
      <c r="AE129" s="36"/>
      <c r="AT129" s="17" t="s">
        <v>77</v>
      </c>
      <c r="AU129" s="17" t="s">
        <v>105</v>
      </c>
      <c r="BK129" s="173">
        <f>BK130+BK131+BK137</f>
        <v>0</v>
      </c>
    </row>
    <row r="130" s="12" customFormat="1" ht="25.92" customHeight="1">
      <c r="A130" s="12"/>
      <c r="B130" s="174"/>
      <c r="C130" s="12"/>
      <c r="D130" s="175" t="s">
        <v>77</v>
      </c>
      <c r="E130" s="176" t="s">
        <v>983</v>
      </c>
      <c r="F130" s="176" t="s">
        <v>983</v>
      </c>
      <c r="G130" s="12"/>
      <c r="H130" s="12"/>
      <c r="I130" s="177"/>
      <c r="J130" s="177"/>
      <c r="K130" s="178">
        <f>BK130</f>
        <v>0</v>
      </c>
      <c r="L130" s="12"/>
      <c r="M130" s="174"/>
      <c r="N130" s="179"/>
      <c r="O130" s="180"/>
      <c r="P130" s="180"/>
      <c r="Q130" s="181">
        <v>0</v>
      </c>
      <c r="R130" s="181">
        <v>0</v>
      </c>
      <c r="S130" s="180"/>
      <c r="T130" s="182">
        <v>0</v>
      </c>
      <c r="U130" s="180"/>
      <c r="V130" s="182">
        <v>0</v>
      </c>
      <c r="W130" s="180"/>
      <c r="X130" s="183">
        <v>0</v>
      </c>
      <c r="Y130" s="12"/>
      <c r="Z130" s="12"/>
      <c r="AA130" s="12"/>
      <c r="AB130" s="12"/>
      <c r="AC130" s="12"/>
      <c r="AD130" s="12"/>
      <c r="AE130" s="12"/>
      <c r="AR130" s="175" t="s">
        <v>156</v>
      </c>
      <c r="AT130" s="184" t="s">
        <v>77</v>
      </c>
      <c r="AU130" s="184" t="s">
        <v>78</v>
      </c>
      <c r="AY130" s="175" t="s">
        <v>148</v>
      </c>
      <c r="BK130" s="185">
        <v>0</v>
      </c>
    </row>
    <row r="131" s="12" customFormat="1" ht="25.92" customHeight="1">
      <c r="A131" s="12"/>
      <c r="B131" s="174"/>
      <c r="C131" s="12"/>
      <c r="D131" s="175" t="s">
        <v>77</v>
      </c>
      <c r="E131" s="176" t="s">
        <v>180</v>
      </c>
      <c r="F131" s="176" t="s">
        <v>984</v>
      </c>
      <c r="G131" s="12"/>
      <c r="H131" s="12"/>
      <c r="I131" s="177"/>
      <c r="J131" s="177"/>
      <c r="K131" s="178">
        <f>BK131</f>
        <v>0</v>
      </c>
      <c r="L131" s="12"/>
      <c r="M131" s="174"/>
      <c r="N131" s="179"/>
      <c r="O131" s="180"/>
      <c r="P131" s="180"/>
      <c r="Q131" s="181">
        <f>SUM(Q132:Q136)</f>
        <v>0</v>
      </c>
      <c r="R131" s="181">
        <f>SUM(R132:R136)</f>
        <v>0</v>
      </c>
      <c r="S131" s="180"/>
      <c r="T131" s="182">
        <f>SUM(T132:T136)</f>
        <v>0</v>
      </c>
      <c r="U131" s="180"/>
      <c r="V131" s="182">
        <f>SUM(V132:V136)</f>
        <v>0</v>
      </c>
      <c r="W131" s="180"/>
      <c r="X131" s="183">
        <f>SUM(X132:X136)</f>
        <v>0</v>
      </c>
      <c r="Y131" s="12"/>
      <c r="Z131" s="12"/>
      <c r="AA131" s="12"/>
      <c r="AB131" s="12"/>
      <c r="AC131" s="12"/>
      <c r="AD131" s="12"/>
      <c r="AE131" s="12"/>
      <c r="AR131" s="175" t="s">
        <v>156</v>
      </c>
      <c r="AT131" s="184" t="s">
        <v>77</v>
      </c>
      <c r="AU131" s="184" t="s">
        <v>78</v>
      </c>
      <c r="AY131" s="175" t="s">
        <v>148</v>
      </c>
      <c r="BK131" s="185">
        <f>SUM(BK132:BK136)</f>
        <v>0</v>
      </c>
    </row>
    <row r="132" s="2" customFormat="1" ht="24.15" customHeight="1">
      <c r="A132" s="36"/>
      <c r="B132" s="151"/>
      <c r="C132" s="188" t="s">
        <v>86</v>
      </c>
      <c r="D132" s="188" t="s">
        <v>151</v>
      </c>
      <c r="E132" s="189" t="s">
        <v>985</v>
      </c>
      <c r="F132" s="190" t="s">
        <v>986</v>
      </c>
      <c r="G132" s="191" t="s">
        <v>185</v>
      </c>
      <c r="H132" s="192">
        <v>26</v>
      </c>
      <c r="I132" s="193"/>
      <c r="J132" s="193"/>
      <c r="K132" s="194">
        <f>ROUND(P132*H132,2)</f>
        <v>0</v>
      </c>
      <c r="L132" s="190" t="s">
        <v>1</v>
      </c>
      <c r="M132" s="37"/>
      <c r="N132" s="195" t="s">
        <v>1</v>
      </c>
      <c r="O132" s="196" t="s">
        <v>41</v>
      </c>
      <c r="P132" s="197">
        <f>I132+J132</f>
        <v>0</v>
      </c>
      <c r="Q132" s="197">
        <f>ROUND(I132*H132,2)</f>
        <v>0</v>
      </c>
      <c r="R132" s="197">
        <f>ROUND(J132*H132,2)</f>
        <v>0</v>
      </c>
      <c r="S132" s="75"/>
      <c r="T132" s="198">
        <f>S132*H132</f>
        <v>0</v>
      </c>
      <c r="U132" s="198">
        <v>0</v>
      </c>
      <c r="V132" s="198">
        <f>U132*H132</f>
        <v>0</v>
      </c>
      <c r="W132" s="198">
        <v>0</v>
      </c>
      <c r="X132" s="199">
        <f>W132*H132</f>
        <v>0</v>
      </c>
      <c r="Y132" s="36"/>
      <c r="Z132" s="36"/>
      <c r="AA132" s="36"/>
      <c r="AB132" s="36"/>
      <c r="AC132" s="36"/>
      <c r="AD132" s="36"/>
      <c r="AE132" s="36"/>
      <c r="AR132" s="200" t="s">
        <v>248</v>
      </c>
      <c r="AT132" s="200" t="s">
        <v>151</v>
      </c>
      <c r="AU132" s="200" t="s">
        <v>86</v>
      </c>
      <c r="AY132" s="17" t="s">
        <v>148</v>
      </c>
      <c r="BE132" s="201">
        <f>IF(O132="základní",K132,0)</f>
        <v>0</v>
      </c>
      <c r="BF132" s="201">
        <f>IF(O132="snížená",K132,0)</f>
        <v>0</v>
      </c>
      <c r="BG132" s="201">
        <f>IF(O132="zákl. přenesená",K132,0)</f>
        <v>0</v>
      </c>
      <c r="BH132" s="201">
        <f>IF(O132="sníž. přenesená",K132,0)</f>
        <v>0</v>
      </c>
      <c r="BI132" s="201">
        <f>IF(O132="nulová",K132,0)</f>
        <v>0</v>
      </c>
      <c r="BJ132" s="17" t="s">
        <v>86</v>
      </c>
      <c r="BK132" s="201">
        <f>ROUND(P132*H132,2)</f>
        <v>0</v>
      </c>
      <c r="BL132" s="17" t="s">
        <v>248</v>
      </c>
      <c r="BM132" s="200" t="s">
        <v>987</v>
      </c>
    </row>
    <row r="133" s="2" customFormat="1" ht="16.5" customHeight="1">
      <c r="A133" s="36"/>
      <c r="B133" s="151"/>
      <c r="C133" s="188" t="s">
        <v>88</v>
      </c>
      <c r="D133" s="188" t="s">
        <v>151</v>
      </c>
      <c r="E133" s="189" t="s">
        <v>988</v>
      </c>
      <c r="F133" s="190" t="s">
        <v>989</v>
      </c>
      <c r="G133" s="191" t="s">
        <v>185</v>
      </c>
      <c r="H133" s="192">
        <v>10</v>
      </c>
      <c r="I133" s="193"/>
      <c r="J133" s="193"/>
      <c r="K133" s="194">
        <f>ROUND(P133*H133,2)</f>
        <v>0</v>
      </c>
      <c r="L133" s="190" t="s">
        <v>1</v>
      </c>
      <c r="M133" s="37"/>
      <c r="N133" s="195" t="s">
        <v>1</v>
      </c>
      <c r="O133" s="196" t="s">
        <v>41</v>
      </c>
      <c r="P133" s="197">
        <f>I133+J133</f>
        <v>0</v>
      </c>
      <c r="Q133" s="197">
        <f>ROUND(I133*H133,2)</f>
        <v>0</v>
      </c>
      <c r="R133" s="197">
        <f>ROUND(J133*H133,2)</f>
        <v>0</v>
      </c>
      <c r="S133" s="75"/>
      <c r="T133" s="198">
        <f>S133*H133</f>
        <v>0</v>
      </c>
      <c r="U133" s="198">
        <v>0</v>
      </c>
      <c r="V133" s="198">
        <f>U133*H133</f>
        <v>0</v>
      </c>
      <c r="W133" s="198">
        <v>0</v>
      </c>
      <c r="X133" s="199">
        <f>W133*H133</f>
        <v>0</v>
      </c>
      <c r="Y133" s="36"/>
      <c r="Z133" s="36"/>
      <c r="AA133" s="36"/>
      <c r="AB133" s="36"/>
      <c r="AC133" s="36"/>
      <c r="AD133" s="36"/>
      <c r="AE133" s="36"/>
      <c r="AR133" s="200" t="s">
        <v>248</v>
      </c>
      <c r="AT133" s="200" t="s">
        <v>151</v>
      </c>
      <c r="AU133" s="200" t="s">
        <v>86</v>
      </c>
      <c r="AY133" s="17" t="s">
        <v>148</v>
      </c>
      <c r="BE133" s="201">
        <f>IF(O133="základní",K133,0)</f>
        <v>0</v>
      </c>
      <c r="BF133" s="201">
        <f>IF(O133="snížená",K133,0)</f>
        <v>0</v>
      </c>
      <c r="BG133" s="201">
        <f>IF(O133="zákl. přenesená",K133,0)</f>
        <v>0</v>
      </c>
      <c r="BH133" s="201">
        <f>IF(O133="sníž. přenesená",K133,0)</f>
        <v>0</v>
      </c>
      <c r="BI133" s="201">
        <f>IF(O133="nulová",K133,0)</f>
        <v>0</v>
      </c>
      <c r="BJ133" s="17" t="s">
        <v>86</v>
      </c>
      <c r="BK133" s="201">
        <f>ROUND(P133*H133,2)</f>
        <v>0</v>
      </c>
      <c r="BL133" s="17" t="s">
        <v>248</v>
      </c>
      <c r="BM133" s="200" t="s">
        <v>990</v>
      </c>
    </row>
    <row r="134" s="2" customFormat="1" ht="16.5" customHeight="1">
      <c r="A134" s="36"/>
      <c r="B134" s="151"/>
      <c r="C134" s="188" t="s">
        <v>167</v>
      </c>
      <c r="D134" s="188" t="s">
        <v>151</v>
      </c>
      <c r="E134" s="189" t="s">
        <v>991</v>
      </c>
      <c r="F134" s="190" t="s">
        <v>992</v>
      </c>
      <c r="G134" s="191" t="s">
        <v>185</v>
      </c>
      <c r="H134" s="192">
        <v>18</v>
      </c>
      <c r="I134" s="193"/>
      <c r="J134" s="193"/>
      <c r="K134" s="194">
        <f>ROUND(P134*H134,2)</f>
        <v>0</v>
      </c>
      <c r="L134" s="190" t="s">
        <v>1</v>
      </c>
      <c r="M134" s="37"/>
      <c r="N134" s="195" t="s">
        <v>1</v>
      </c>
      <c r="O134" s="196" t="s">
        <v>41</v>
      </c>
      <c r="P134" s="197">
        <f>I134+J134</f>
        <v>0</v>
      </c>
      <c r="Q134" s="197">
        <f>ROUND(I134*H134,2)</f>
        <v>0</v>
      </c>
      <c r="R134" s="197">
        <f>ROUND(J134*H134,2)</f>
        <v>0</v>
      </c>
      <c r="S134" s="75"/>
      <c r="T134" s="198">
        <f>S134*H134</f>
        <v>0</v>
      </c>
      <c r="U134" s="198">
        <v>0</v>
      </c>
      <c r="V134" s="198">
        <f>U134*H134</f>
        <v>0</v>
      </c>
      <c r="W134" s="198">
        <v>0</v>
      </c>
      <c r="X134" s="199">
        <f>W134*H134</f>
        <v>0</v>
      </c>
      <c r="Y134" s="36"/>
      <c r="Z134" s="36"/>
      <c r="AA134" s="36"/>
      <c r="AB134" s="36"/>
      <c r="AC134" s="36"/>
      <c r="AD134" s="36"/>
      <c r="AE134" s="36"/>
      <c r="AR134" s="200" t="s">
        <v>248</v>
      </c>
      <c r="AT134" s="200" t="s">
        <v>151</v>
      </c>
      <c r="AU134" s="200" t="s">
        <v>86</v>
      </c>
      <c r="AY134" s="17" t="s">
        <v>148</v>
      </c>
      <c r="BE134" s="201">
        <f>IF(O134="základní",K134,0)</f>
        <v>0</v>
      </c>
      <c r="BF134" s="201">
        <f>IF(O134="snížená",K134,0)</f>
        <v>0</v>
      </c>
      <c r="BG134" s="201">
        <f>IF(O134="zákl. přenesená",K134,0)</f>
        <v>0</v>
      </c>
      <c r="BH134" s="201">
        <f>IF(O134="sníž. přenesená",K134,0)</f>
        <v>0</v>
      </c>
      <c r="BI134" s="201">
        <f>IF(O134="nulová",K134,0)</f>
        <v>0</v>
      </c>
      <c r="BJ134" s="17" t="s">
        <v>86</v>
      </c>
      <c r="BK134" s="201">
        <f>ROUND(P134*H134,2)</f>
        <v>0</v>
      </c>
      <c r="BL134" s="17" t="s">
        <v>248</v>
      </c>
      <c r="BM134" s="200" t="s">
        <v>993</v>
      </c>
    </row>
    <row r="135" s="2" customFormat="1" ht="16.5" customHeight="1">
      <c r="A135" s="36"/>
      <c r="B135" s="151"/>
      <c r="C135" s="188" t="s">
        <v>156</v>
      </c>
      <c r="D135" s="188" t="s">
        <v>151</v>
      </c>
      <c r="E135" s="189" t="s">
        <v>994</v>
      </c>
      <c r="F135" s="190" t="s">
        <v>995</v>
      </c>
      <c r="G135" s="191" t="s">
        <v>185</v>
      </c>
      <c r="H135" s="192">
        <v>8</v>
      </c>
      <c r="I135" s="193"/>
      <c r="J135" s="193"/>
      <c r="K135" s="194">
        <f>ROUND(P135*H135,2)</f>
        <v>0</v>
      </c>
      <c r="L135" s="190" t="s">
        <v>1</v>
      </c>
      <c r="M135" s="37"/>
      <c r="N135" s="195" t="s">
        <v>1</v>
      </c>
      <c r="O135" s="196" t="s">
        <v>41</v>
      </c>
      <c r="P135" s="197">
        <f>I135+J135</f>
        <v>0</v>
      </c>
      <c r="Q135" s="197">
        <f>ROUND(I135*H135,2)</f>
        <v>0</v>
      </c>
      <c r="R135" s="197">
        <f>ROUND(J135*H135,2)</f>
        <v>0</v>
      </c>
      <c r="S135" s="75"/>
      <c r="T135" s="198">
        <f>S135*H135</f>
        <v>0</v>
      </c>
      <c r="U135" s="198">
        <v>0</v>
      </c>
      <c r="V135" s="198">
        <f>U135*H135</f>
        <v>0</v>
      </c>
      <c r="W135" s="198">
        <v>0</v>
      </c>
      <c r="X135" s="199">
        <f>W135*H135</f>
        <v>0</v>
      </c>
      <c r="Y135" s="36"/>
      <c r="Z135" s="36"/>
      <c r="AA135" s="36"/>
      <c r="AB135" s="36"/>
      <c r="AC135" s="36"/>
      <c r="AD135" s="36"/>
      <c r="AE135" s="36"/>
      <c r="AR135" s="200" t="s">
        <v>248</v>
      </c>
      <c r="AT135" s="200" t="s">
        <v>151</v>
      </c>
      <c r="AU135" s="200" t="s">
        <v>86</v>
      </c>
      <c r="AY135" s="17" t="s">
        <v>148</v>
      </c>
      <c r="BE135" s="201">
        <f>IF(O135="základní",K135,0)</f>
        <v>0</v>
      </c>
      <c r="BF135" s="201">
        <f>IF(O135="snížená",K135,0)</f>
        <v>0</v>
      </c>
      <c r="BG135" s="201">
        <f>IF(O135="zákl. přenesená",K135,0)</f>
        <v>0</v>
      </c>
      <c r="BH135" s="201">
        <f>IF(O135="sníž. přenesená",K135,0)</f>
        <v>0</v>
      </c>
      <c r="BI135" s="201">
        <f>IF(O135="nulová",K135,0)</f>
        <v>0</v>
      </c>
      <c r="BJ135" s="17" t="s">
        <v>86</v>
      </c>
      <c r="BK135" s="201">
        <f>ROUND(P135*H135,2)</f>
        <v>0</v>
      </c>
      <c r="BL135" s="17" t="s">
        <v>248</v>
      </c>
      <c r="BM135" s="200" t="s">
        <v>996</v>
      </c>
    </row>
    <row r="136" s="2" customFormat="1" ht="16.5" customHeight="1">
      <c r="A136" s="36"/>
      <c r="B136" s="151"/>
      <c r="C136" s="188" t="s">
        <v>182</v>
      </c>
      <c r="D136" s="188" t="s">
        <v>151</v>
      </c>
      <c r="E136" s="189" t="s">
        <v>997</v>
      </c>
      <c r="F136" s="190" t="s">
        <v>998</v>
      </c>
      <c r="G136" s="191" t="s">
        <v>185</v>
      </c>
      <c r="H136" s="192">
        <v>1</v>
      </c>
      <c r="I136" s="193"/>
      <c r="J136" s="193"/>
      <c r="K136" s="194">
        <f>ROUND(P136*H136,2)</f>
        <v>0</v>
      </c>
      <c r="L136" s="190" t="s">
        <v>1</v>
      </c>
      <c r="M136" s="37"/>
      <c r="N136" s="195" t="s">
        <v>1</v>
      </c>
      <c r="O136" s="196" t="s">
        <v>41</v>
      </c>
      <c r="P136" s="197">
        <f>I136+J136</f>
        <v>0</v>
      </c>
      <c r="Q136" s="197">
        <f>ROUND(I136*H136,2)</f>
        <v>0</v>
      </c>
      <c r="R136" s="197">
        <f>ROUND(J136*H136,2)</f>
        <v>0</v>
      </c>
      <c r="S136" s="75"/>
      <c r="T136" s="198">
        <f>S136*H136</f>
        <v>0</v>
      </c>
      <c r="U136" s="198">
        <v>0</v>
      </c>
      <c r="V136" s="198">
        <f>U136*H136</f>
        <v>0</v>
      </c>
      <c r="W136" s="198">
        <v>0</v>
      </c>
      <c r="X136" s="199">
        <f>W136*H136</f>
        <v>0</v>
      </c>
      <c r="Y136" s="36"/>
      <c r="Z136" s="36"/>
      <c r="AA136" s="36"/>
      <c r="AB136" s="36"/>
      <c r="AC136" s="36"/>
      <c r="AD136" s="36"/>
      <c r="AE136" s="36"/>
      <c r="AR136" s="200" t="s">
        <v>248</v>
      </c>
      <c r="AT136" s="200" t="s">
        <v>151</v>
      </c>
      <c r="AU136" s="200" t="s">
        <v>86</v>
      </c>
      <c r="AY136" s="17" t="s">
        <v>148</v>
      </c>
      <c r="BE136" s="201">
        <f>IF(O136="základní",K136,0)</f>
        <v>0</v>
      </c>
      <c r="BF136" s="201">
        <f>IF(O136="snížená",K136,0)</f>
        <v>0</v>
      </c>
      <c r="BG136" s="201">
        <f>IF(O136="zákl. přenesená",K136,0)</f>
        <v>0</v>
      </c>
      <c r="BH136" s="201">
        <f>IF(O136="sníž. přenesená",K136,0)</f>
        <v>0</v>
      </c>
      <c r="BI136" s="201">
        <f>IF(O136="nulová",K136,0)</f>
        <v>0</v>
      </c>
      <c r="BJ136" s="17" t="s">
        <v>86</v>
      </c>
      <c r="BK136" s="201">
        <f>ROUND(P136*H136,2)</f>
        <v>0</v>
      </c>
      <c r="BL136" s="17" t="s">
        <v>248</v>
      </c>
      <c r="BM136" s="200" t="s">
        <v>999</v>
      </c>
    </row>
    <row r="137" s="12" customFormat="1" ht="25.92" customHeight="1">
      <c r="A137" s="12"/>
      <c r="B137" s="174"/>
      <c r="C137" s="12"/>
      <c r="D137" s="175" t="s">
        <v>77</v>
      </c>
      <c r="E137" s="176" t="s">
        <v>238</v>
      </c>
      <c r="F137" s="176" t="s">
        <v>1000</v>
      </c>
      <c r="G137" s="12"/>
      <c r="H137" s="12"/>
      <c r="I137" s="177"/>
      <c r="J137" s="177"/>
      <c r="K137" s="178">
        <f>BK137</f>
        <v>0</v>
      </c>
      <c r="L137" s="12"/>
      <c r="M137" s="174"/>
      <c r="N137" s="179"/>
      <c r="O137" s="180"/>
      <c r="P137" s="180"/>
      <c r="Q137" s="181">
        <f>SUM(Q138:Q143)</f>
        <v>0</v>
      </c>
      <c r="R137" s="181">
        <f>SUM(R138:R143)</f>
        <v>0</v>
      </c>
      <c r="S137" s="180"/>
      <c r="T137" s="182">
        <f>SUM(T138:T143)</f>
        <v>0</v>
      </c>
      <c r="U137" s="180"/>
      <c r="V137" s="182">
        <f>SUM(V138:V143)</f>
        <v>0</v>
      </c>
      <c r="W137" s="180"/>
      <c r="X137" s="183">
        <f>SUM(X138:X143)</f>
        <v>0</v>
      </c>
      <c r="Y137" s="12"/>
      <c r="Z137" s="12"/>
      <c r="AA137" s="12"/>
      <c r="AB137" s="12"/>
      <c r="AC137" s="12"/>
      <c r="AD137" s="12"/>
      <c r="AE137" s="12"/>
      <c r="AR137" s="175" t="s">
        <v>156</v>
      </c>
      <c r="AT137" s="184" t="s">
        <v>77</v>
      </c>
      <c r="AU137" s="184" t="s">
        <v>78</v>
      </c>
      <c r="AY137" s="175" t="s">
        <v>148</v>
      </c>
      <c r="BK137" s="185">
        <f>SUM(BK138:BK143)</f>
        <v>0</v>
      </c>
    </row>
    <row r="138" s="2" customFormat="1" ht="16.5" customHeight="1">
      <c r="A138" s="36"/>
      <c r="B138" s="151"/>
      <c r="C138" s="188" t="s">
        <v>187</v>
      </c>
      <c r="D138" s="188" t="s">
        <v>151</v>
      </c>
      <c r="E138" s="189" t="s">
        <v>1001</v>
      </c>
      <c r="F138" s="190" t="s">
        <v>1002</v>
      </c>
      <c r="G138" s="191" t="s">
        <v>185</v>
      </c>
      <c r="H138" s="192">
        <v>26</v>
      </c>
      <c r="I138" s="193"/>
      <c r="J138" s="193"/>
      <c r="K138" s="194">
        <f>ROUND(P138*H138,2)</f>
        <v>0</v>
      </c>
      <c r="L138" s="190" t="s">
        <v>1</v>
      </c>
      <c r="M138" s="37"/>
      <c r="N138" s="195" t="s">
        <v>1</v>
      </c>
      <c r="O138" s="196" t="s">
        <v>41</v>
      </c>
      <c r="P138" s="197">
        <f>I138+J138</f>
        <v>0</v>
      </c>
      <c r="Q138" s="197">
        <f>ROUND(I138*H138,2)</f>
        <v>0</v>
      </c>
      <c r="R138" s="197">
        <f>ROUND(J138*H138,2)</f>
        <v>0</v>
      </c>
      <c r="S138" s="75"/>
      <c r="T138" s="198">
        <f>S138*H138</f>
        <v>0</v>
      </c>
      <c r="U138" s="198">
        <v>0</v>
      </c>
      <c r="V138" s="198">
        <f>U138*H138</f>
        <v>0</v>
      </c>
      <c r="W138" s="198">
        <v>0</v>
      </c>
      <c r="X138" s="199">
        <f>W138*H138</f>
        <v>0</v>
      </c>
      <c r="Y138" s="36"/>
      <c r="Z138" s="36"/>
      <c r="AA138" s="36"/>
      <c r="AB138" s="36"/>
      <c r="AC138" s="36"/>
      <c r="AD138" s="36"/>
      <c r="AE138" s="36"/>
      <c r="AR138" s="200" t="s">
        <v>248</v>
      </c>
      <c r="AT138" s="200" t="s">
        <v>151</v>
      </c>
      <c r="AU138" s="200" t="s">
        <v>86</v>
      </c>
      <c r="AY138" s="17" t="s">
        <v>148</v>
      </c>
      <c r="BE138" s="201">
        <f>IF(O138="základní",K138,0)</f>
        <v>0</v>
      </c>
      <c r="BF138" s="201">
        <f>IF(O138="snížená",K138,0)</f>
        <v>0</v>
      </c>
      <c r="BG138" s="201">
        <f>IF(O138="zákl. přenesená",K138,0)</f>
        <v>0</v>
      </c>
      <c r="BH138" s="201">
        <f>IF(O138="sníž. přenesená",K138,0)</f>
        <v>0</v>
      </c>
      <c r="BI138" s="201">
        <f>IF(O138="nulová",K138,0)</f>
        <v>0</v>
      </c>
      <c r="BJ138" s="17" t="s">
        <v>86</v>
      </c>
      <c r="BK138" s="201">
        <f>ROUND(P138*H138,2)</f>
        <v>0</v>
      </c>
      <c r="BL138" s="17" t="s">
        <v>248</v>
      </c>
      <c r="BM138" s="200" t="s">
        <v>1003</v>
      </c>
    </row>
    <row r="139" s="2" customFormat="1" ht="16.5" customHeight="1">
      <c r="A139" s="36"/>
      <c r="B139" s="151"/>
      <c r="C139" s="188" t="s">
        <v>191</v>
      </c>
      <c r="D139" s="188" t="s">
        <v>151</v>
      </c>
      <c r="E139" s="189" t="s">
        <v>1004</v>
      </c>
      <c r="F139" s="190" t="s">
        <v>1005</v>
      </c>
      <c r="G139" s="191" t="s">
        <v>185</v>
      </c>
      <c r="H139" s="192">
        <v>0</v>
      </c>
      <c r="I139" s="193"/>
      <c r="J139" s="193"/>
      <c r="K139" s="194">
        <f>ROUND(P139*H139,2)</f>
        <v>0</v>
      </c>
      <c r="L139" s="190" t="s">
        <v>1</v>
      </c>
      <c r="M139" s="37"/>
      <c r="N139" s="195" t="s">
        <v>1</v>
      </c>
      <c r="O139" s="196" t="s">
        <v>41</v>
      </c>
      <c r="P139" s="197">
        <f>I139+J139</f>
        <v>0</v>
      </c>
      <c r="Q139" s="197">
        <f>ROUND(I139*H139,2)</f>
        <v>0</v>
      </c>
      <c r="R139" s="197">
        <f>ROUND(J139*H139,2)</f>
        <v>0</v>
      </c>
      <c r="S139" s="75"/>
      <c r="T139" s="198">
        <f>S139*H139</f>
        <v>0</v>
      </c>
      <c r="U139" s="198">
        <v>0</v>
      </c>
      <c r="V139" s="198">
        <f>U139*H139</f>
        <v>0</v>
      </c>
      <c r="W139" s="198">
        <v>0</v>
      </c>
      <c r="X139" s="199">
        <f>W139*H139</f>
        <v>0</v>
      </c>
      <c r="Y139" s="36"/>
      <c r="Z139" s="36"/>
      <c r="AA139" s="36"/>
      <c r="AB139" s="36"/>
      <c r="AC139" s="36"/>
      <c r="AD139" s="36"/>
      <c r="AE139" s="36"/>
      <c r="AR139" s="200" t="s">
        <v>248</v>
      </c>
      <c r="AT139" s="200" t="s">
        <v>151</v>
      </c>
      <c r="AU139" s="200" t="s">
        <v>86</v>
      </c>
      <c r="AY139" s="17" t="s">
        <v>148</v>
      </c>
      <c r="BE139" s="201">
        <f>IF(O139="základní",K139,0)</f>
        <v>0</v>
      </c>
      <c r="BF139" s="201">
        <f>IF(O139="snížená",K139,0)</f>
        <v>0</v>
      </c>
      <c r="BG139" s="201">
        <f>IF(O139="zákl. přenesená",K139,0)</f>
        <v>0</v>
      </c>
      <c r="BH139" s="201">
        <f>IF(O139="sníž. přenesená",K139,0)</f>
        <v>0</v>
      </c>
      <c r="BI139" s="201">
        <f>IF(O139="nulová",K139,0)</f>
        <v>0</v>
      </c>
      <c r="BJ139" s="17" t="s">
        <v>86</v>
      </c>
      <c r="BK139" s="201">
        <f>ROUND(P139*H139,2)</f>
        <v>0</v>
      </c>
      <c r="BL139" s="17" t="s">
        <v>248</v>
      </c>
      <c r="BM139" s="200" t="s">
        <v>1006</v>
      </c>
    </row>
    <row r="140" s="2" customFormat="1" ht="16.5" customHeight="1">
      <c r="A140" s="36"/>
      <c r="B140" s="151"/>
      <c r="C140" s="188" t="s">
        <v>195</v>
      </c>
      <c r="D140" s="188" t="s">
        <v>151</v>
      </c>
      <c r="E140" s="189" t="s">
        <v>1007</v>
      </c>
      <c r="F140" s="190" t="s">
        <v>1008</v>
      </c>
      <c r="G140" s="191" t="s">
        <v>185</v>
      </c>
      <c r="H140" s="192">
        <v>26</v>
      </c>
      <c r="I140" s="193"/>
      <c r="J140" s="193"/>
      <c r="K140" s="194">
        <f>ROUND(P140*H140,2)</f>
        <v>0</v>
      </c>
      <c r="L140" s="190" t="s">
        <v>1</v>
      </c>
      <c r="M140" s="37"/>
      <c r="N140" s="195" t="s">
        <v>1</v>
      </c>
      <c r="O140" s="196" t="s">
        <v>41</v>
      </c>
      <c r="P140" s="197">
        <f>I140+J140</f>
        <v>0</v>
      </c>
      <c r="Q140" s="197">
        <f>ROUND(I140*H140,2)</f>
        <v>0</v>
      </c>
      <c r="R140" s="197">
        <f>ROUND(J140*H140,2)</f>
        <v>0</v>
      </c>
      <c r="S140" s="75"/>
      <c r="T140" s="198">
        <f>S140*H140</f>
        <v>0</v>
      </c>
      <c r="U140" s="198">
        <v>0</v>
      </c>
      <c r="V140" s="198">
        <f>U140*H140</f>
        <v>0</v>
      </c>
      <c r="W140" s="198">
        <v>0</v>
      </c>
      <c r="X140" s="199">
        <f>W140*H140</f>
        <v>0</v>
      </c>
      <c r="Y140" s="36"/>
      <c r="Z140" s="36"/>
      <c r="AA140" s="36"/>
      <c r="AB140" s="36"/>
      <c r="AC140" s="36"/>
      <c r="AD140" s="36"/>
      <c r="AE140" s="36"/>
      <c r="AR140" s="200" t="s">
        <v>248</v>
      </c>
      <c r="AT140" s="200" t="s">
        <v>151</v>
      </c>
      <c r="AU140" s="200" t="s">
        <v>86</v>
      </c>
      <c r="AY140" s="17" t="s">
        <v>148</v>
      </c>
      <c r="BE140" s="201">
        <f>IF(O140="základní",K140,0)</f>
        <v>0</v>
      </c>
      <c r="BF140" s="201">
        <f>IF(O140="snížená",K140,0)</f>
        <v>0</v>
      </c>
      <c r="BG140" s="201">
        <f>IF(O140="zákl. přenesená",K140,0)</f>
        <v>0</v>
      </c>
      <c r="BH140" s="201">
        <f>IF(O140="sníž. přenesená",K140,0)</f>
        <v>0</v>
      </c>
      <c r="BI140" s="201">
        <f>IF(O140="nulová",K140,0)</f>
        <v>0</v>
      </c>
      <c r="BJ140" s="17" t="s">
        <v>86</v>
      </c>
      <c r="BK140" s="201">
        <f>ROUND(P140*H140,2)</f>
        <v>0</v>
      </c>
      <c r="BL140" s="17" t="s">
        <v>248</v>
      </c>
      <c r="BM140" s="200" t="s">
        <v>1009</v>
      </c>
    </row>
    <row r="141" s="2" customFormat="1" ht="16.5" customHeight="1">
      <c r="A141" s="36"/>
      <c r="B141" s="151"/>
      <c r="C141" s="188" t="s">
        <v>199</v>
      </c>
      <c r="D141" s="188" t="s">
        <v>151</v>
      </c>
      <c r="E141" s="189" t="s">
        <v>1010</v>
      </c>
      <c r="F141" s="190" t="s">
        <v>1011</v>
      </c>
      <c r="G141" s="191" t="s">
        <v>185</v>
      </c>
      <c r="H141" s="192">
        <v>0</v>
      </c>
      <c r="I141" s="193"/>
      <c r="J141" s="193"/>
      <c r="K141" s="194">
        <f>ROUND(P141*H141,2)</f>
        <v>0</v>
      </c>
      <c r="L141" s="190" t="s">
        <v>1</v>
      </c>
      <c r="M141" s="37"/>
      <c r="N141" s="195" t="s">
        <v>1</v>
      </c>
      <c r="O141" s="196" t="s">
        <v>41</v>
      </c>
      <c r="P141" s="197">
        <f>I141+J141</f>
        <v>0</v>
      </c>
      <c r="Q141" s="197">
        <f>ROUND(I141*H141,2)</f>
        <v>0</v>
      </c>
      <c r="R141" s="197">
        <f>ROUND(J141*H141,2)</f>
        <v>0</v>
      </c>
      <c r="S141" s="75"/>
      <c r="T141" s="198">
        <f>S141*H141</f>
        <v>0</v>
      </c>
      <c r="U141" s="198">
        <v>0</v>
      </c>
      <c r="V141" s="198">
        <f>U141*H141</f>
        <v>0</v>
      </c>
      <c r="W141" s="198">
        <v>0</v>
      </c>
      <c r="X141" s="199">
        <f>W141*H141</f>
        <v>0</v>
      </c>
      <c r="Y141" s="36"/>
      <c r="Z141" s="36"/>
      <c r="AA141" s="36"/>
      <c r="AB141" s="36"/>
      <c r="AC141" s="36"/>
      <c r="AD141" s="36"/>
      <c r="AE141" s="36"/>
      <c r="AR141" s="200" t="s">
        <v>248</v>
      </c>
      <c r="AT141" s="200" t="s">
        <v>151</v>
      </c>
      <c r="AU141" s="200" t="s">
        <v>86</v>
      </c>
      <c r="AY141" s="17" t="s">
        <v>148</v>
      </c>
      <c r="BE141" s="201">
        <f>IF(O141="základní",K141,0)</f>
        <v>0</v>
      </c>
      <c r="BF141" s="201">
        <f>IF(O141="snížená",K141,0)</f>
        <v>0</v>
      </c>
      <c r="BG141" s="201">
        <f>IF(O141="zákl. přenesená",K141,0)</f>
        <v>0</v>
      </c>
      <c r="BH141" s="201">
        <f>IF(O141="sníž. přenesená",K141,0)</f>
        <v>0</v>
      </c>
      <c r="BI141" s="201">
        <f>IF(O141="nulová",K141,0)</f>
        <v>0</v>
      </c>
      <c r="BJ141" s="17" t="s">
        <v>86</v>
      </c>
      <c r="BK141" s="201">
        <f>ROUND(P141*H141,2)</f>
        <v>0</v>
      </c>
      <c r="BL141" s="17" t="s">
        <v>248</v>
      </c>
      <c r="BM141" s="200" t="s">
        <v>1012</v>
      </c>
    </row>
    <row r="142" s="2" customFormat="1" ht="16.5" customHeight="1">
      <c r="A142" s="36"/>
      <c r="B142" s="151"/>
      <c r="C142" s="188" t="s">
        <v>203</v>
      </c>
      <c r="D142" s="188" t="s">
        <v>151</v>
      </c>
      <c r="E142" s="189" t="s">
        <v>1013</v>
      </c>
      <c r="F142" s="190" t="s">
        <v>1014</v>
      </c>
      <c r="G142" s="191" t="s">
        <v>658</v>
      </c>
      <c r="H142" s="192">
        <v>15</v>
      </c>
      <c r="I142" s="193"/>
      <c r="J142" s="193"/>
      <c r="K142" s="194">
        <f>ROUND(P142*H142,2)</f>
        <v>0</v>
      </c>
      <c r="L142" s="190" t="s">
        <v>1</v>
      </c>
      <c r="M142" s="37"/>
      <c r="N142" s="195" t="s">
        <v>1</v>
      </c>
      <c r="O142" s="196" t="s">
        <v>41</v>
      </c>
      <c r="P142" s="197">
        <f>I142+J142</f>
        <v>0</v>
      </c>
      <c r="Q142" s="197">
        <f>ROUND(I142*H142,2)</f>
        <v>0</v>
      </c>
      <c r="R142" s="197">
        <f>ROUND(J142*H142,2)</f>
        <v>0</v>
      </c>
      <c r="S142" s="75"/>
      <c r="T142" s="198">
        <f>S142*H142</f>
        <v>0</v>
      </c>
      <c r="U142" s="198">
        <v>0</v>
      </c>
      <c r="V142" s="198">
        <f>U142*H142</f>
        <v>0</v>
      </c>
      <c r="W142" s="198">
        <v>0</v>
      </c>
      <c r="X142" s="199">
        <f>W142*H142</f>
        <v>0</v>
      </c>
      <c r="Y142" s="36"/>
      <c r="Z142" s="36"/>
      <c r="AA142" s="36"/>
      <c r="AB142" s="36"/>
      <c r="AC142" s="36"/>
      <c r="AD142" s="36"/>
      <c r="AE142" s="36"/>
      <c r="AR142" s="200" t="s">
        <v>248</v>
      </c>
      <c r="AT142" s="200" t="s">
        <v>151</v>
      </c>
      <c r="AU142" s="200" t="s">
        <v>86</v>
      </c>
      <c r="AY142" s="17" t="s">
        <v>148</v>
      </c>
      <c r="BE142" s="201">
        <f>IF(O142="základní",K142,0)</f>
        <v>0</v>
      </c>
      <c r="BF142" s="201">
        <f>IF(O142="snížená",K142,0)</f>
        <v>0</v>
      </c>
      <c r="BG142" s="201">
        <f>IF(O142="zákl. přenesená",K142,0)</f>
        <v>0</v>
      </c>
      <c r="BH142" s="201">
        <f>IF(O142="sníž. přenesená",K142,0)</f>
        <v>0</v>
      </c>
      <c r="BI142" s="201">
        <f>IF(O142="nulová",K142,0)</f>
        <v>0</v>
      </c>
      <c r="BJ142" s="17" t="s">
        <v>86</v>
      </c>
      <c r="BK142" s="201">
        <f>ROUND(P142*H142,2)</f>
        <v>0</v>
      </c>
      <c r="BL142" s="17" t="s">
        <v>248</v>
      </c>
      <c r="BM142" s="200" t="s">
        <v>1015</v>
      </c>
    </row>
    <row r="143" s="2" customFormat="1" ht="111.75" customHeight="1">
      <c r="A143" s="36"/>
      <c r="B143" s="151"/>
      <c r="C143" s="215" t="s">
        <v>208</v>
      </c>
      <c r="D143" s="215" t="s">
        <v>230</v>
      </c>
      <c r="E143" s="216" t="s">
        <v>1016</v>
      </c>
      <c r="F143" s="217" t="s">
        <v>1017</v>
      </c>
      <c r="G143" s="218" t="s">
        <v>1</v>
      </c>
      <c r="H143" s="219">
        <v>0</v>
      </c>
      <c r="I143" s="220"/>
      <c r="J143" s="221"/>
      <c r="K143" s="222">
        <f>ROUND(P143*H143,2)</f>
        <v>0</v>
      </c>
      <c r="L143" s="217" t="s">
        <v>1</v>
      </c>
      <c r="M143" s="223"/>
      <c r="N143" s="241" t="s">
        <v>1</v>
      </c>
      <c r="O143" s="236" t="s">
        <v>41</v>
      </c>
      <c r="P143" s="237">
        <f>I143+J143</f>
        <v>0</v>
      </c>
      <c r="Q143" s="237">
        <f>ROUND(I143*H143,2)</f>
        <v>0</v>
      </c>
      <c r="R143" s="237">
        <f>ROUND(J143*H143,2)</f>
        <v>0</v>
      </c>
      <c r="S143" s="238"/>
      <c r="T143" s="239">
        <f>S143*H143</f>
        <v>0</v>
      </c>
      <c r="U143" s="239">
        <v>0</v>
      </c>
      <c r="V143" s="239">
        <f>U143*H143</f>
        <v>0</v>
      </c>
      <c r="W143" s="239">
        <v>0</v>
      </c>
      <c r="X143" s="240">
        <f>W143*H143</f>
        <v>0</v>
      </c>
      <c r="Y143" s="36"/>
      <c r="Z143" s="36"/>
      <c r="AA143" s="36"/>
      <c r="AB143" s="36"/>
      <c r="AC143" s="36"/>
      <c r="AD143" s="36"/>
      <c r="AE143" s="36"/>
      <c r="AR143" s="200" t="s">
        <v>248</v>
      </c>
      <c r="AT143" s="200" t="s">
        <v>230</v>
      </c>
      <c r="AU143" s="200" t="s">
        <v>86</v>
      </c>
      <c r="AY143" s="17" t="s">
        <v>148</v>
      </c>
      <c r="BE143" s="201">
        <f>IF(O143="základní",K143,0)</f>
        <v>0</v>
      </c>
      <c r="BF143" s="201">
        <f>IF(O143="snížená",K143,0)</f>
        <v>0</v>
      </c>
      <c r="BG143" s="201">
        <f>IF(O143="zákl. přenesená",K143,0)</f>
        <v>0</v>
      </c>
      <c r="BH143" s="201">
        <f>IF(O143="sníž. přenesená",K143,0)</f>
        <v>0</v>
      </c>
      <c r="BI143" s="201">
        <f>IF(O143="nulová",K143,0)</f>
        <v>0</v>
      </c>
      <c r="BJ143" s="17" t="s">
        <v>86</v>
      </c>
      <c r="BK143" s="201">
        <f>ROUND(P143*H143,2)</f>
        <v>0</v>
      </c>
      <c r="BL143" s="17" t="s">
        <v>248</v>
      </c>
      <c r="BM143" s="200" t="s">
        <v>1018</v>
      </c>
    </row>
    <row r="144" s="2" customFormat="1" ht="6.96" customHeight="1">
      <c r="A144" s="36"/>
      <c r="B144" s="58"/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37"/>
      <c r="N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</row>
  </sheetData>
  <autoFilter ref="C128:L143"/>
  <mergeCells count="14">
    <mergeCell ref="E7:H7"/>
    <mergeCell ref="E9:H9"/>
    <mergeCell ref="E18:H18"/>
    <mergeCell ref="E27:H27"/>
    <mergeCell ref="E85:H85"/>
    <mergeCell ref="E87:H87"/>
    <mergeCell ref="D103:F103"/>
    <mergeCell ref="D104:F104"/>
    <mergeCell ref="D105:F105"/>
    <mergeCell ref="D106:F106"/>
    <mergeCell ref="D107:F107"/>
    <mergeCell ref="E119:H119"/>
    <mergeCell ref="E121:H121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GICHKINA, Iuliia (ELEKTROLINE)</dc:creator>
  <cp:lastModifiedBy>GICHKINA, Iuliia (ELEKTROLINE)</cp:lastModifiedBy>
  <dcterms:created xsi:type="dcterms:W3CDTF">2024-11-07T11:23:08Z</dcterms:created>
  <dcterms:modified xsi:type="dcterms:W3CDTF">2024-11-07T11:23:11Z</dcterms:modified>
</cp:coreProperties>
</file>